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cic\Desktop\PLAN\PLAN 2025\REBALANS I 29.04\"/>
    </mc:Choice>
  </mc:AlternateContent>
  <bookViews>
    <workbookView xWindow="0" yWindow="0" windowWidth="28800" windowHeight="11880"/>
  </bookViews>
  <sheets>
    <sheet name="1. Sažetak" sheetId="2" r:id="rId1"/>
    <sheet name="2-1. P i R prema ekon. klas." sheetId="3" r:id="rId2"/>
    <sheet name="2-2. P i R prema izv. fin." sheetId="4" r:id="rId3"/>
    <sheet name="3. Rashodi prema funk. klasif." sheetId="5" r:id="rId4"/>
    <sheet name="4. Račun financiranja" sheetId="6" r:id="rId5"/>
    <sheet name="5. Posebni dio" sheetId="7" r:id="rId6"/>
  </sheets>
  <definedNames>
    <definedName name="_xlnm.Print_Area" localSheetId="0">'1. Sažetak'!$A$1:$D$50</definedName>
    <definedName name="_xlnm.Print_Area" localSheetId="1">'2-1. P i R prema ekon. klas.'!$A$1:$G$37</definedName>
    <definedName name="_xlnm.Print_Area" localSheetId="2">'2-2. P i R prema izv. fin.'!$A$1:$G$50</definedName>
    <definedName name="_xlnm.Print_Area" localSheetId="3">'3. Rashodi prema funk. klasif.'!$A$1:$G$18</definedName>
    <definedName name="_xlnm.Print_Area" localSheetId="4">'4. Račun financiranja'!$A$1:$G$25</definedName>
    <definedName name="_xlnm.Print_Area" localSheetId="5">'5. Posebni dio'!$A$1:$G$115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2" i="7" l="1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F28" i="7"/>
  <c r="F29" i="7"/>
  <c r="F36" i="7"/>
  <c r="G11" i="5"/>
  <c r="G33" i="4"/>
  <c r="F34" i="4"/>
  <c r="F49" i="4"/>
  <c r="F47" i="4"/>
  <c r="F41" i="4"/>
  <c r="G41" i="4" s="1"/>
  <c r="F39" i="4"/>
  <c r="F37" i="4"/>
  <c r="G50" i="4"/>
  <c r="G49" i="4"/>
  <c r="G48" i="4"/>
  <c r="G47" i="4"/>
  <c r="G46" i="4"/>
  <c r="G45" i="4"/>
  <c r="G44" i="4"/>
  <c r="G43" i="4"/>
  <c r="G42" i="4"/>
  <c r="G38" i="4"/>
  <c r="G37" i="4"/>
  <c r="G36" i="4"/>
  <c r="G35" i="4"/>
  <c r="G34" i="4"/>
  <c r="G35" i="3"/>
  <c r="G34" i="3"/>
  <c r="G33" i="3"/>
  <c r="G31" i="3"/>
  <c r="G30" i="3"/>
  <c r="G29" i="3"/>
  <c r="G28" i="3"/>
  <c r="G27" i="3"/>
  <c r="G26" i="3"/>
  <c r="F32" i="3"/>
  <c r="G32" i="3" s="1"/>
  <c r="F25" i="3"/>
  <c r="G25" i="3" s="1"/>
  <c r="D18" i="2"/>
  <c r="D17" i="2"/>
  <c r="D15" i="2"/>
  <c r="D14" i="2"/>
  <c r="F24" i="3" l="1"/>
  <c r="G24" i="3" s="1"/>
  <c r="I11" i="3" l="1"/>
  <c r="J11" i="3"/>
  <c r="K11" i="3"/>
  <c r="I12" i="3"/>
  <c r="J12" i="3"/>
  <c r="K12" i="3"/>
  <c r="I14" i="3"/>
  <c r="J14" i="3"/>
  <c r="K14" i="3"/>
  <c r="I15" i="3"/>
  <c r="J15" i="3"/>
  <c r="K15" i="3"/>
  <c r="I16" i="3"/>
  <c r="J16" i="3"/>
  <c r="K16" i="3"/>
  <c r="I17" i="3"/>
  <c r="J17" i="3"/>
  <c r="K17" i="3"/>
  <c r="I18" i="3"/>
  <c r="J18" i="3"/>
  <c r="K18" i="3"/>
  <c r="I19" i="3"/>
  <c r="J19" i="3"/>
  <c r="K19" i="3"/>
  <c r="I24" i="3"/>
  <c r="J24" i="3"/>
  <c r="K24" i="3"/>
  <c r="I25" i="3"/>
  <c r="J25" i="3"/>
  <c r="K25" i="3"/>
  <c r="I26" i="3"/>
  <c r="J26" i="3"/>
  <c r="K26" i="3"/>
  <c r="I27" i="3"/>
  <c r="J27" i="3"/>
  <c r="K27" i="3"/>
  <c r="I28" i="3"/>
  <c r="J28" i="3"/>
  <c r="K28" i="3"/>
  <c r="I29" i="3"/>
  <c r="J29" i="3"/>
  <c r="K29" i="3"/>
  <c r="I30" i="3"/>
  <c r="J30" i="3"/>
  <c r="K30" i="3"/>
  <c r="I31" i="3"/>
  <c r="J31" i="3"/>
  <c r="K31" i="3"/>
  <c r="I32" i="3"/>
  <c r="J32" i="3"/>
  <c r="K32" i="3"/>
  <c r="I33" i="3"/>
  <c r="J33" i="3"/>
  <c r="K33" i="3"/>
  <c r="I34" i="3"/>
  <c r="J34" i="3"/>
  <c r="K34" i="3"/>
  <c r="I35" i="3"/>
  <c r="J35" i="3"/>
  <c r="K35" i="3"/>
  <c r="J10" i="3"/>
  <c r="K10" i="3"/>
  <c r="I10" i="3"/>
  <c r="F15" i="2"/>
  <c r="G14" i="2"/>
  <c r="H14" i="2"/>
  <c r="G15" i="2"/>
  <c r="H15" i="2"/>
  <c r="G17" i="2"/>
  <c r="H17" i="2"/>
  <c r="G18" i="2"/>
  <c r="H18" i="2"/>
  <c r="F14" i="2"/>
  <c r="F17" i="2"/>
  <c r="F18" i="2"/>
  <c r="C11" i="4" l="1"/>
  <c r="C10" i="4" s="1"/>
  <c r="D11" i="4"/>
  <c r="C11" i="3" l="1"/>
  <c r="C10" i="3" s="1"/>
  <c r="B42" i="2" l="1"/>
  <c r="B45" i="2" s="1"/>
  <c r="C42" i="2" s="1"/>
  <c r="C45" i="2" s="1"/>
  <c r="D42" i="2" s="1"/>
  <c r="D45" i="2" s="1"/>
  <c r="D27" i="2"/>
  <c r="C27" i="2"/>
  <c r="B27" i="2"/>
  <c r="D16" i="2"/>
  <c r="C16" i="2"/>
  <c r="G16" i="2" s="1"/>
  <c r="B16" i="2"/>
  <c r="D13" i="2"/>
  <c r="C13" i="2"/>
  <c r="B13" i="2"/>
  <c r="F13" i="2" s="1"/>
  <c r="H13" i="2" l="1"/>
  <c r="H16" i="2"/>
  <c r="G13" i="2"/>
  <c r="B19" i="2"/>
  <c r="F16" i="2"/>
  <c r="C19" i="2"/>
  <c r="C28" i="2" s="1"/>
  <c r="C35" i="2" s="1"/>
  <c r="C36" i="2" s="1"/>
  <c r="D19" i="2"/>
  <c r="D28" i="2" s="1"/>
  <c r="D35" i="2" s="1"/>
  <c r="D36" i="2" s="1"/>
  <c r="B28" i="2"/>
  <c r="B35" i="2" s="1"/>
  <c r="B36" i="2" s="1"/>
</calcChain>
</file>

<file path=xl/sharedStrings.xml><?xml version="1.0" encoding="utf-8"?>
<sst xmlns="http://schemas.openxmlformats.org/spreadsheetml/2006/main" count="462" uniqueCount="152">
  <si>
    <t>KLINIKA ZA PSIHIJATRIJU VRAPČE</t>
  </si>
  <si>
    <t>BOLNIČKA CESTA 32</t>
  </si>
  <si>
    <t>OIB: 86937855002</t>
  </si>
  <si>
    <t>Šifra</t>
  </si>
  <si>
    <t>Naziv</t>
  </si>
  <si>
    <t>SVEUKUPNO PRIHODI</t>
  </si>
  <si>
    <t xml:space="preserve"> 6</t>
  </si>
  <si>
    <t>Prihodi poslovanja</t>
  </si>
  <si>
    <t xml:space="preserve"> 7</t>
  </si>
  <si>
    <t>Prihodi od prodaje nefinancijske imovine</t>
  </si>
  <si>
    <t>SVEUKUPNO RASHODI</t>
  </si>
  <si>
    <t xml:space="preserve"> 3</t>
  </si>
  <si>
    <t>Rashodi poslovanja</t>
  </si>
  <si>
    <t xml:space="preserve"> 4</t>
  </si>
  <si>
    <t>Rashodi za nabavu nefinancijske imovine</t>
  </si>
  <si>
    <t>I. OPĆI DIO</t>
  </si>
  <si>
    <t>RAZRED I NAZIV</t>
  </si>
  <si>
    <t>PRIHODI UKUPNO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</si>
  <si>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</si>
  <si>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</si>
  <si>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</si>
  <si>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</si>
  <si>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</si>
  <si>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/ MANJAK</t>
  </si>
  <si>
    <t>B) SAŽETAK RAČUNA FINANCIRANJA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</si>
  <si>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</si>
  <si>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</si>
  <si>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</si>
  <si>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</si>
  <si>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 xml:space="preserve">C) PRENESENI VIŠAK ILI PRENESENI MANJAK </t>
  </si>
  <si>
    <t>NAZIV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</si>
  <si>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</si>
  <si>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</si>
  <si>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</si>
  <si>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</si>
  <si>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</si>
  <si>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
(VIŠAK / MANJAK + NETO FINANCIRANJE)</t>
  </si>
  <si>
    <t>Izvršenje 2023.</t>
  </si>
  <si>
    <t>Tekući plan 2024.</t>
  </si>
  <si>
    <t>Plan 2025.</t>
  </si>
  <si>
    <t xml:space="preserve"> 63</t>
  </si>
  <si>
    <t>Pomoći iz inozemstva i od subjekata unutar općeg proračuna</t>
  </si>
  <si>
    <t xml:space="preserve"> 64</t>
  </si>
  <si>
    <t>Prihodi od imovine</t>
  </si>
  <si>
    <t xml:space="preserve"> 65</t>
  </si>
  <si>
    <t>Prihodi od upravnih i administrativnih pristojbi, pristojbi po posebnim propisima i naknada</t>
  </si>
  <si>
    <t xml:space="preserve"> 66</t>
  </si>
  <si>
    <t>Prihodi od prodaje proizvoda i robe te pruženih usluga, prihodi od donacija i povrati po protestira</t>
  </si>
  <si>
    <t xml:space="preserve"> 67</t>
  </si>
  <si>
    <t>Prihodi iz nadležnog proračuna i od HZZO-a temeljem ugovornih obveza</t>
  </si>
  <si>
    <t xml:space="preserve"> 68</t>
  </si>
  <si>
    <t>Kazne, upravne mjere i ostali prihodi</t>
  </si>
  <si>
    <t xml:space="preserve"> 72</t>
  </si>
  <si>
    <t>Prihodi od prodaje proizvedene dugotrajne imovine</t>
  </si>
  <si>
    <t xml:space="preserve"> 31</t>
  </si>
  <si>
    <t>Rashodi za zaposlene</t>
  </si>
  <si>
    <t xml:space="preserve"> 32</t>
  </si>
  <si>
    <t>Materijalni rashodi</t>
  </si>
  <si>
    <t xml:space="preserve"> 34</t>
  </si>
  <si>
    <t>Financijski rashodi</t>
  </si>
  <si>
    <t xml:space="preserve"> 36</t>
  </si>
  <si>
    <t>Pomoći dane u inozemstvo i unutar općeg proračuna</t>
  </si>
  <si>
    <t xml:space="preserve"> 37</t>
  </si>
  <si>
    <t>Naknade građanima i kućanstvima na temelju osiguranja i druge naknade</t>
  </si>
  <si>
    <t xml:space="preserve"> 38</t>
  </si>
  <si>
    <t>Ostali rashodi</t>
  </si>
  <si>
    <t xml:space="preserve"> 41</t>
  </si>
  <si>
    <t>Rashodi za nabavu neproizvedene dugotrajne imovine</t>
  </si>
  <si>
    <t xml:space="preserve"> 42</t>
  </si>
  <si>
    <t>Rashodi za nabavu proizvedene dugotrajne imovine</t>
  </si>
  <si>
    <t xml:space="preserve"> 45</t>
  </si>
  <si>
    <t>Rashodi za dodatna ulaganja na nefinancijskoj imovini</t>
  </si>
  <si>
    <t>A. RAČUN PRIHODA I RASHODA</t>
  </si>
  <si>
    <t>A1. PRIHODI I RASHODI PREMA EKONOMSKOJ KLASIFIKACIJI</t>
  </si>
  <si>
    <t>A. SAŽETAK RAČUNA PRIHODA I RASHODA</t>
  </si>
  <si>
    <t>Izvor 1.</t>
  </si>
  <si>
    <t>OPĆI PRIHODI I PRIMICI</t>
  </si>
  <si>
    <t>Izvor 1.1.</t>
  </si>
  <si>
    <t>Izvor 1.2.</t>
  </si>
  <si>
    <t>OPĆI PRIHODI I PRIMICI-DECENTRALIZIRANA SREDSTVA</t>
  </si>
  <si>
    <t>Izvor 3.</t>
  </si>
  <si>
    <t>VLASTITI PRIHODI</t>
  </si>
  <si>
    <t>Izvor 3.1.</t>
  </si>
  <si>
    <t>Izvor 4.</t>
  </si>
  <si>
    <t>PRIHODI ZA POSEBNE NAMJENE</t>
  </si>
  <si>
    <t>Izvor 4.3.</t>
  </si>
  <si>
    <t>OSTALI PRIHODI ZA POSEBNE NAMJENE</t>
  </si>
  <si>
    <t>Izvor 5.</t>
  </si>
  <si>
    <t>POMOĆI</t>
  </si>
  <si>
    <t>Izvor 5.1.</t>
  </si>
  <si>
    <t>POMOĆI OD INOZEMNIH VLADA I TIJELA EU</t>
  </si>
  <si>
    <t>Izvor 5.2.</t>
  </si>
  <si>
    <t>POMOĆI IZ DRUGIH PRORAČUNA</t>
  </si>
  <si>
    <t>Izvor 5.4.</t>
  </si>
  <si>
    <t>POMOĆI OD MEĐUNARODNIH ORGANIZACIJA</t>
  </si>
  <si>
    <t>Izvor 5.5.</t>
  </si>
  <si>
    <t>POMOĆI OD IZVANPRORAČUNSKIH KORISNIKA</t>
  </si>
  <si>
    <t>Izvor 5.6.</t>
  </si>
  <si>
    <t>POMOĆI TEMELJEM PRIJENOSA EU SREDSTAVA</t>
  </si>
  <si>
    <t>Izvor 6.</t>
  </si>
  <si>
    <t>DONACIJE</t>
  </si>
  <si>
    <t>Izvor 6.1.</t>
  </si>
  <si>
    <t>Izvor 7.</t>
  </si>
  <si>
    <t>PRIHODI OD PRODAJE ILI ZAMJ. NEF. IMOVINE I NAKN. S NASL. OS</t>
  </si>
  <si>
    <t>Izvor 7.1.</t>
  </si>
  <si>
    <t>Funkcijska 07</t>
  </si>
  <si>
    <t>Zdravstvo</t>
  </si>
  <si>
    <t>Funkcijska 074</t>
  </si>
  <si>
    <t>Službe javnog zdravstva</t>
  </si>
  <si>
    <t>Funkcijska 076</t>
  </si>
  <si>
    <t>Poslovi i usluge zdravstva koji nisu drugdje svrstani</t>
  </si>
  <si>
    <t>RASHODI</t>
  </si>
  <si>
    <t>A3. RASHODI PREMA FUNKCIJSKOJ KLASIFIKACIJI</t>
  </si>
  <si>
    <t>Primici od financijske imovine i zaduživanja</t>
  </si>
  <si>
    <t>Izdaci za financijsku imovinu i otplate zajmova</t>
  </si>
  <si>
    <t>VRSTA PRIMITAKA / IZDATAKA</t>
  </si>
  <si>
    <t>B. RAČUN FINANCIRANJA</t>
  </si>
  <si>
    <t>B1.  RAČUN FINANCIRANJA PREMA EKONOMSKOJ KLASIFIKACIJI</t>
  </si>
  <si>
    <t>B2.  RAČUN FINANCIRANJA PREMA IZVORIMA FINANCIRANJA</t>
  </si>
  <si>
    <t>Program A022110</t>
  </si>
  <si>
    <t>Aktivnost A022110A211001</t>
  </si>
  <si>
    <t>Aktivnost A022110K211001</t>
  </si>
  <si>
    <t>Program A022111</t>
  </si>
  <si>
    <t>Aktivnost A022111A211111</t>
  </si>
  <si>
    <t>Aktivnost A022111T211101</t>
  </si>
  <si>
    <t>Aktivnost A022111T211102</t>
  </si>
  <si>
    <t>Aktivnost A022111T211118</t>
  </si>
  <si>
    <t>Podglava 25755</t>
  </si>
  <si>
    <t>Korisnik K128</t>
  </si>
  <si>
    <t>Razdjel 21</t>
  </si>
  <si>
    <t>Glava 9</t>
  </si>
  <si>
    <t>GRADSKI URED ZA SOCIJALNU ZAŠTITU, ZDRAVSTVO, BRANITELJE I OSOBE S INVALIDITETOM</t>
  </si>
  <si>
    <t>JAVNOZDRAVSTVENE USTANOVE</t>
  </si>
  <si>
    <t>JAVNA UPRAVA I ADMINISTRACIJA</t>
  </si>
  <si>
    <t>REDOVNA DJELATNOST PRORAČUNSKIH KORISNIKA</t>
  </si>
  <si>
    <t>KAPITALNA ULAGANJA U ZDRAVSTVENE USTANOVE</t>
  </si>
  <si>
    <t>OPĆI JAVNOZDRAVSTVENI PROGRAMI</t>
  </si>
  <si>
    <t>PROJEKT RESOCIJALIZACIJE OVISNIKA</t>
  </si>
  <si>
    <t>CROSSCARE - INTERREG SLO - HRV</t>
  </si>
  <si>
    <t>EU PROJEKT SVI ZA PAMĆENJE "SPAM"</t>
  </si>
  <si>
    <t>AKADEMIJA OPORAVKA</t>
  </si>
  <si>
    <t>II. POSEBNI DIO</t>
  </si>
  <si>
    <t>25/24</t>
  </si>
  <si>
    <t>26/25</t>
  </si>
  <si>
    <t>27/26</t>
  </si>
  <si>
    <t>A2. PRIHODI PREMA IZVORIMA FINANCIRANJA</t>
  </si>
  <si>
    <t>Ravnateljica Bolnice</t>
  </si>
  <si>
    <t>prof.prim.dr.sc. Petrana Brečić, dr.med.</t>
  </si>
  <si>
    <t>Rebalans I</t>
  </si>
  <si>
    <t>Novi plan 2025</t>
  </si>
  <si>
    <t xml:space="preserve">I. REBALANS FINANCIJSKOG PLANA KLINIKE ZA PSIHIJATRIJU VRAPČE </t>
  </si>
  <si>
    <t>-170.000/+170.000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</si>
</sst>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A]#,##0.00;\-#,##0.00"/>
    <numFmt numFmtId="165" formatCode="[$-1041A]#,##0;\-#,##0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F5FB"/>
        <bgColor indexed="0"/>
      </patternFill>
    </fill>
    <fill>
      <patternFill patternType="solid">
        <fgColor rgb="FFCAD7EE"/>
        <bgColor indexed="0"/>
      </patternFill>
    </fill>
    <fill>
      <patternFill patternType="solid">
        <fgColor rgb="FFE3EFF9"/>
        <bgColor indexed="0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 applyProtection="1">
      <alignment vertical="top" wrapText="1" readingOrder="1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right" vertical="top" wrapText="1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4" fontId="10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5" borderId="10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3" xfId="0" applyNumberFormat="1" applyFont="1" applyFill="1" applyBorder="1" applyAlignment="1" applyProtection="1">
      <alignment vertical="center" wrapText="1" readingOrder="1"/>
      <protection locked="0"/>
    </xf>
    <xf numFmtId="164" fontId="10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3" fillId="0" borderId="0" xfId="0" applyFont="1"/>
    <xf numFmtId="164" fontId="12" fillId="5" borderId="1" xfId="0" applyNumberFormat="1" applyFont="1" applyFill="1" applyBorder="1" applyAlignment="1" applyProtection="1">
      <alignment vertical="center" wrapText="1" readingOrder="1"/>
      <protection locked="0"/>
    </xf>
    <xf numFmtId="164" fontId="12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2" fillId="5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" xfId="0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6" borderId="11" xfId="0" applyFont="1" applyFill="1" applyBorder="1" applyAlignment="1" applyProtection="1">
      <alignment horizontal="left" vertical="center" readingOrder="1"/>
      <protection locked="0"/>
    </xf>
    <xf numFmtId="0" fontId="10" fillId="6" borderId="3" xfId="0" applyFont="1" applyFill="1" applyBorder="1" applyAlignment="1" applyProtection="1">
      <alignment vertical="center" readingOrder="1"/>
      <protection locked="0"/>
    </xf>
    <xf numFmtId="0" fontId="11" fillId="3" borderId="11" xfId="0" applyFont="1" applyFill="1" applyBorder="1" applyAlignment="1" applyProtection="1">
      <alignment horizontal="center" vertical="center" readingOrder="1"/>
      <protection locked="0"/>
    </xf>
    <xf numFmtId="0" fontId="11" fillId="3" borderId="3" xfId="0" applyFont="1" applyFill="1" applyBorder="1" applyAlignment="1" applyProtection="1">
      <alignment vertical="center" readingOrder="1"/>
      <protection locked="0"/>
    </xf>
    <xf numFmtId="164" fontId="11" fillId="3" borderId="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3" xfId="0" applyFont="1" applyFill="1" applyBorder="1" applyAlignment="1" applyProtection="1">
      <alignment vertical="center" wrapText="1" readingOrder="1"/>
      <protection locked="0"/>
    </xf>
    <xf numFmtId="0" fontId="11" fillId="3" borderId="12" xfId="0" applyFont="1" applyFill="1" applyBorder="1" applyAlignment="1" applyProtection="1">
      <alignment horizontal="center" vertical="center" readingOrder="1"/>
      <protection locked="0"/>
    </xf>
    <xf numFmtId="0" fontId="11" fillId="3" borderId="13" xfId="0" applyFont="1" applyFill="1" applyBorder="1" applyAlignment="1" applyProtection="1">
      <alignment vertical="center" readingOrder="1"/>
      <protection locked="0"/>
    </xf>
    <xf numFmtId="164" fontId="11" fillId="3" borderId="14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3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15" xfId="0" applyNumberFormat="1" applyFont="1" applyFill="1" applyBorder="1" applyAlignment="1" applyProtection="1">
      <alignment vertical="center" wrapText="1" readingOrder="1"/>
      <protection locked="0"/>
    </xf>
    <xf numFmtId="0" fontId="5" fillId="3" borderId="0" xfId="0" applyFont="1" applyFill="1" applyBorder="1" applyAlignment="1" applyProtection="1">
      <alignment horizontal="center" vertical="center" wrapText="1" readingOrder="1"/>
      <protection locked="0"/>
    </xf>
    <xf numFmtId="0" fontId="5" fillId="3" borderId="0" xfId="0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5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0" xfId="0" applyFont="1" applyFill="1"/>
    <xf numFmtId="0" fontId="7" fillId="4" borderId="0" xfId="0" applyFont="1" applyFill="1" applyAlignment="1" applyProtection="1">
      <alignment horizontal="center" vertical="top" wrapText="1" readingOrder="1"/>
      <protection locked="0"/>
    </xf>
    <xf numFmtId="0" fontId="7" fillId="4" borderId="0" xfId="0" applyFont="1" applyFill="1" applyAlignment="1" applyProtection="1">
      <alignment horizontal="right" vertical="top" wrapText="1" readingOrder="1"/>
      <protection locked="0"/>
    </xf>
    <xf numFmtId="164" fontId="11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1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0" xfId="0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vertical="center" wrapText="1" readingOrder="1"/>
      <protection locked="0"/>
    </xf>
    <xf numFmtId="164" fontId="11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11" fillId="6" borderId="1" xfId="0" applyFont="1" applyFill="1" applyBorder="1" applyAlignment="1" applyProtection="1">
      <alignment vertical="center" wrapText="1" readingOrder="1"/>
      <protection locked="0"/>
    </xf>
    <xf numFmtId="0" fontId="14" fillId="10" borderId="1" xfId="0" applyFont="1" applyFill="1" applyBorder="1" applyAlignment="1" applyProtection="1">
      <alignment horizontal="left" vertical="center" wrapText="1" readingOrder="1"/>
      <protection locked="0"/>
    </xf>
    <xf numFmtId="164" fontId="12" fillId="10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" xfId="0" applyFont="1" applyFill="1" applyBorder="1" applyAlignment="1" applyProtection="1">
      <alignment horizontal="left" vertical="center" wrapText="1" readingOrder="1"/>
      <protection locked="0"/>
    </xf>
    <xf numFmtId="164" fontId="12" fillId="14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4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" xfId="0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" xfId="0" applyFont="1" applyFill="1" applyBorder="1" applyAlignment="1">
      <alignment vertical="center"/>
    </xf>
    <xf numFmtId="0" fontId="14" fillId="12" borderId="1" xfId="0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vertical="center" wrapText="1" readingOrder="1"/>
      <protection locked="0"/>
    </xf>
    <xf numFmtId="164" fontId="14" fillId="1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5" borderId="6" xfId="0" applyFont="1" applyFill="1" applyBorder="1" applyAlignment="1" applyProtection="1">
      <alignment horizontal="center" vertical="center" wrapText="1" readingOrder="1"/>
      <protection locked="0"/>
    </xf>
    <xf numFmtId="0" fontId="11" fillId="5" borderId="7" xfId="0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readingOrder="1"/>
      <protection locked="0"/>
    </xf>
    <xf numFmtId="0" fontId="14" fillId="10" borderId="16" xfId="0" applyFont="1" applyFill="1" applyBorder="1" applyAlignment="1" applyProtection="1">
      <alignment horizontal="left" vertical="center" wrapText="1" readingOrder="1"/>
      <protection locked="0"/>
    </xf>
    <xf numFmtId="164" fontId="14" fillId="1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6" xfId="0" applyFont="1" applyFill="1" applyBorder="1" applyAlignment="1" applyProtection="1">
      <alignment horizontal="left" vertical="center" wrapText="1" readingOrder="1"/>
      <protection locked="0"/>
    </xf>
    <xf numFmtId="164" fontId="14" fillId="14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14" borderId="18" xfId="0" applyFont="1" applyFill="1" applyBorder="1" applyAlignment="1" applyProtection="1">
      <alignment horizontal="left" vertical="center" wrapText="1" readingOrder="1"/>
      <protection locked="0"/>
    </xf>
    <xf numFmtId="0" fontId="14" fillId="14" borderId="14" xfId="0" applyFont="1" applyFill="1" applyBorder="1" applyAlignment="1" applyProtection="1">
      <alignment horizontal="left" vertical="center" wrapText="1" readingOrder="1"/>
      <protection locked="0"/>
    </xf>
    <xf numFmtId="164" fontId="14" fillId="14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4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9" borderId="19" xfId="0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vertical="center" wrapText="1" readingOrder="1"/>
      <protection locked="0"/>
    </xf>
    <xf numFmtId="164" fontId="14" fillId="9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4" fillId="6" borderId="16" xfId="0" applyFont="1" applyFill="1" applyBorder="1" applyAlignment="1" applyProtection="1">
      <alignment vertical="center" wrapText="1" readingOrder="1"/>
      <protection locked="0"/>
    </xf>
    <xf numFmtId="164" fontId="14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12" borderId="16" xfId="0" applyFont="1" applyFill="1" applyBorder="1" applyAlignment="1" applyProtection="1">
      <alignment vertical="center" wrapText="1" readingOrder="1"/>
      <protection locked="0"/>
    </xf>
    <xf numFmtId="164" fontId="14" fillId="12" borderId="10" xfId="0" applyNumberFormat="1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vertical="center" wrapText="1" readingOrder="1"/>
      <protection locked="0"/>
    </xf>
    <xf numFmtId="0" fontId="11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1" fillId="6" borderId="16" xfId="0" applyFont="1" applyFill="1" applyBorder="1" applyAlignment="1" applyProtection="1">
      <alignment vertical="center" wrapText="1" readingOrder="1"/>
      <protection locked="0"/>
    </xf>
    <xf numFmtId="164" fontId="11" fillId="6" borderId="10" xfId="0" applyNumberFormat="1" applyFont="1" applyFill="1" applyBorder="1" applyAlignment="1" applyProtection="1">
      <alignment vertical="center" wrapText="1" readingOrder="1"/>
      <protection locked="0"/>
    </xf>
    <xf numFmtId="0" fontId="14" fillId="6" borderId="20" xfId="0" applyFont="1" applyFill="1" applyBorder="1" applyAlignment="1" applyProtection="1">
      <alignment vertical="center" wrapText="1" readingOrder="1"/>
      <protection locked="0"/>
    </xf>
    <xf numFmtId="0" fontId="14" fillId="6" borderId="17" xfId="0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vertical="center" wrapText="1" readingOrder="1"/>
      <protection locked="0"/>
    </xf>
    <xf numFmtId="164" fontId="14" fillId="6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6" borderId="21" xfId="0" applyNumberFormat="1" applyFont="1" applyFill="1" applyBorder="1" applyAlignment="1" applyProtection="1">
      <alignment vertical="center" wrapText="1" readingOrder="1"/>
      <protection locked="0"/>
    </xf>
    <xf numFmtId="0" fontId="14" fillId="13" borderId="22" xfId="0" applyFont="1" applyFill="1" applyBorder="1" applyAlignment="1" applyProtection="1">
      <alignment horizontal="left" vertical="center" wrapText="1" readingOrder="1"/>
      <protection locked="0"/>
    </xf>
    <xf numFmtId="0" fontId="14" fillId="13" borderId="23" xfId="0" applyFont="1" applyFill="1" applyBorder="1" applyAlignment="1" applyProtection="1">
      <alignment horizontal="left" vertical="center" wrapText="1" readingOrder="1"/>
      <protection locked="0"/>
    </xf>
    <xf numFmtId="164" fontId="12" fillId="13" borderId="23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3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4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11" borderId="17" xfId="0" applyFont="1" applyFill="1" applyBorder="1" applyAlignment="1">
      <alignment vertical="center"/>
    </xf>
    <xf numFmtId="0" fontId="14" fillId="13" borderId="25" xfId="0" applyFont="1" applyFill="1" applyBorder="1" applyAlignment="1" applyProtection="1">
      <alignment horizontal="left" vertical="center" wrapText="1" readingOrder="1"/>
      <protection locked="0"/>
    </xf>
    <xf numFmtId="0" fontId="14" fillId="13" borderId="26" xfId="0" applyFont="1" applyFill="1" applyBorder="1" applyAlignment="1" applyProtection="1">
      <alignment horizontal="left" vertical="center" wrapText="1" readingOrder="1"/>
      <protection locked="0"/>
    </xf>
    <xf numFmtId="164" fontId="12" fillId="13" borderId="26" xfId="0" applyNumberFormat="1" applyFont="1" applyFill="1" applyBorder="1" applyAlignment="1" applyProtection="1">
      <alignment vertical="center" wrapText="1" readingOrder="1"/>
      <protection locked="0"/>
    </xf>
    <xf numFmtId="164" fontId="14" fillId="13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4" fillId="13" borderId="27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17" xfId="0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1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1" fillId="3" borderId="29" xfId="0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29" xfId="0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7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8" xfId="0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8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9" xfId="0" applyNumberFormat="1" applyFont="1" applyFill="1" applyBorder="1" applyAlignment="1" applyProtection="1">
      <alignment vertical="center" wrapText="1" readingOrder="1"/>
      <protection locked="0"/>
    </xf>
    <xf numFmtId="0" fontId="16" fillId="3" borderId="2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7" xfId="0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21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4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5" xfId="0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5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6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6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" xfId="0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0" xfId="0" applyNumberFormat="1" applyFont="1" applyFill="1" applyBorder="1" applyAlignment="1" applyProtection="1">
      <alignment vertical="center" wrapText="1" readingOrder="1"/>
      <protection locked="0"/>
    </xf>
    <xf numFmtId="0" fontId="16" fillId="3" borderId="31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32" xfId="0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32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33" xfId="0" applyNumberFormat="1" applyFont="1" applyFill="1" applyBorder="1" applyAlignment="1" applyProtection="1">
      <alignment vertical="center" wrapText="1" readingOrder="1"/>
      <protection locked="0"/>
    </xf>
    <xf numFmtId="0" fontId="16" fillId="3" borderId="18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14" xfId="0" applyFont="1" applyFill="1" applyBorder="1" applyAlignment="1" applyProtection="1">
      <alignment vertical="center" wrapText="1" readingOrder="1"/>
      <protection locked="0"/>
    </xf>
    <xf numFmtId="164" fontId="16" fillId="3" borderId="14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14" xfId="0" applyNumberFormat="1" applyFont="1" applyFill="1" applyBorder="1" applyAlignment="1" applyProtection="1">
      <alignment horizontal="right" vertical="center" wrapText="1" readingOrder="1"/>
      <protection locked="0"/>
    </xf>
    <xf numFmtId="164" fontId="16" fillId="3" borderId="15" xfId="0" applyNumberFormat="1" applyFont="1" applyFill="1" applyBorder="1" applyAlignment="1" applyProtection="1">
      <alignment vertical="center" wrapText="1" readingOrder="1"/>
      <protection locked="0"/>
    </xf>
    <xf numFmtId="0" fontId="14" fillId="0" borderId="4" xfId="1" applyFont="1" applyBorder="1" applyAlignment="1">
      <alignment horizontal="right" vertical="center"/>
    </xf>
    <xf numFmtId="0" fontId="15" fillId="7" borderId="2" xfId="1" applyNumberFormat="1" applyFont="1" applyFill="1" applyBorder="1" applyAlignment="1" applyProtection="1">
      <alignment vertical="center" wrapText="1"/>
    </xf>
    <xf numFmtId="0" fontId="15" fillId="7" borderId="2" xfId="1" quotePrefix="1" applyNumberFormat="1" applyFont="1" applyFill="1" applyBorder="1" applyAlignment="1" applyProtection="1">
      <alignment vertical="center" wrapText="1"/>
    </xf>
    <xf numFmtId="0" fontId="15" fillId="8" borderId="2" xfId="1" applyNumberFormat="1" applyFont="1" applyFill="1" applyBorder="1" applyAlignment="1" applyProtection="1">
      <alignment vertical="center" wrapText="1"/>
    </xf>
    <xf numFmtId="0" fontId="21" fillId="7" borderId="2" xfId="1" applyNumberFormat="1" applyFont="1" applyFill="1" applyBorder="1" applyAlignment="1" applyProtection="1">
      <alignment vertical="center" wrapText="1"/>
    </xf>
    <xf numFmtId="0" fontId="21" fillId="7" borderId="2" xfId="1" applyFont="1" applyFill="1" applyBorder="1" applyAlignment="1">
      <alignment horizontal="left" vertical="center"/>
    </xf>
    <xf numFmtId="0" fontId="21" fillId="7" borderId="2" xfId="1" quotePrefix="1" applyNumberFormat="1" applyFont="1" applyFill="1" applyBorder="1" applyAlignment="1" applyProtection="1">
      <alignment vertical="center" wrapText="1"/>
    </xf>
    <xf numFmtId="0" fontId="14" fillId="0" borderId="4" xfId="1" applyFont="1" applyBorder="1" applyAlignment="1">
      <alignment horizontal="center" vertical="center"/>
    </xf>
    <xf numFmtId="0" fontId="18" fillId="0" borderId="1" xfId="2" quotePrefix="1" applyFont="1" applyBorder="1" applyAlignment="1">
      <alignment horizontal="center" vertical="center" wrapText="1"/>
    </xf>
    <xf numFmtId="0" fontId="18" fillId="4" borderId="1" xfId="2" applyNumberFormat="1" applyFont="1" applyFill="1" applyBorder="1" applyAlignment="1" applyProtection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center" vertical="center" wrapText="1"/>
    </xf>
    <xf numFmtId="0" fontId="17" fillId="0" borderId="0" xfId="1" quotePrefix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quotePrefix="1" applyNumberFormat="1" applyFont="1" applyFill="1" applyBorder="1" applyAlignment="1" applyProtection="1">
      <alignment horizontal="center" vertical="center" wrapText="1"/>
    </xf>
    <xf numFmtId="0" fontId="19" fillId="0" borderId="2" xfId="2" quotePrefix="1" applyFont="1" applyBorder="1" applyAlignment="1">
      <alignment horizontal="center" vertical="center" wrapText="1"/>
    </xf>
    <xf numFmtId="0" fontId="19" fillId="0" borderId="2" xfId="1" quotePrefix="1" applyFont="1" applyBorder="1" applyAlignment="1">
      <alignment horizontal="center" vertical="center" wrapText="1"/>
    </xf>
    <xf numFmtId="0" fontId="17" fillId="0" borderId="0" xfId="1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3" fontId="19" fillId="7" borderId="1" xfId="1" applyNumberFormat="1" applyFont="1" applyFill="1" applyBorder="1" applyAlignment="1">
      <alignment horizontal="right" vertical="center"/>
    </xf>
    <xf numFmtId="0" fontId="18" fillId="0" borderId="0" xfId="1" applyNumberFormat="1" applyFont="1" applyFill="1" applyBorder="1" applyAlignment="1" applyProtection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Fill="1" applyBorder="1" applyAlignment="1" applyProtection="1">
      <alignment horizontal="right" vertical="center" wrapText="1"/>
    </xf>
    <xf numFmtId="3" fontId="17" fillId="7" borderId="1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3" fontId="15" fillId="8" borderId="2" xfId="1" quotePrefix="1" applyNumberFormat="1" applyFont="1" applyFill="1" applyBorder="1" applyAlignment="1">
      <alignment horizontal="right" vertical="center"/>
    </xf>
    <xf numFmtId="3" fontId="15" fillId="8" borderId="1" xfId="1" applyNumberFormat="1" applyFont="1" applyFill="1" applyBorder="1" applyAlignment="1" applyProtection="1">
      <alignment horizontal="right" vertical="center" wrapText="1"/>
    </xf>
    <xf numFmtId="3" fontId="15" fillId="7" borderId="2" xfId="1" quotePrefix="1" applyNumberFormat="1" applyFont="1" applyFill="1" applyBorder="1" applyAlignment="1">
      <alignment horizontal="right" vertical="center"/>
    </xf>
    <xf numFmtId="3" fontId="15" fillId="7" borderId="1" xfId="1" quotePrefix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3" fontId="17" fillId="7" borderId="2" xfId="1" quotePrefix="1" applyNumberFormat="1" applyFont="1" applyFill="1" applyBorder="1" applyAlignment="1">
      <alignment horizontal="right" vertical="center"/>
    </xf>
    <xf numFmtId="3" fontId="17" fillId="7" borderId="1" xfId="1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5" fontId="18" fillId="0" borderId="1" xfId="1" applyNumberFormat="1" applyFont="1" applyFill="1" applyBorder="1" applyAlignment="1">
      <alignment horizontal="right" vertical="center"/>
    </xf>
    <xf numFmtId="165" fontId="18" fillId="0" borderId="1" xfId="1" applyNumberFormat="1" applyFont="1" applyFill="1" applyBorder="1" applyAlignment="1" applyProtection="1">
      <alignment horizontal="right" vertical="center" wrapText="1"/>
    </xf>
    <xf numFmtId="165" fontId="18" fillId="0" borderId="1" xfId="1" applyNumberFormat="1" applyFont="1" applyBorder="1" applyAlignment="1">
      <alignment horizontal="right" vertical="center"/>
    </xf>
    <xf numFmtId="0" fontId="8" fillId="0" borderId="2" xfId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Fill="1" applyBorder="1" applyAlignment="1">
      <alignment horizontal="left" vertical="center" indent="1"/>
    </xf>
    <xf numFmtId="0" fontId="8" fillId="0" borderId="2" xfId="1" quotePrefix="1" applyNumberFormat="1" applyFont="1" applyFill="1" applyBorder="1" applyAlignment="1" applyProtection="1">
      <alignment horizontal="left" vertical="center" wrapText="1" indent="1"/>
    </xf>
    <xf numFmtId="0" fontId="8" fillId="0" borderId="2" xfId="1" quotePrefix="1" applyFont="1" applyBorder="1" applyAlignment="1">
      <alignment horizontal="left" vertical="center" indent="1"/>
    </xf>
    <xf numFmtId="0" fontId="20" fillId="0" borderId="0" xfId="0" applyFont="1" applyAlignment="1" applyProtection="1">
      <alignment horizontal="left" vertical="top" wrapText="1" readingOrder="1"/>
      <protection locked="0"/>
    </xf>
    <xf numFmtId="0" fontId="15" fillId="0" borderId="2" xfId="1" quotePrefix="1" applyFont="1" applyBorder="1" applyAlignment="1">
      <alignment horizontal="left" vertical="center" indent="1"/>
    </xf>
    <xf numFmtId="4" fontId="19" fillId="7" borderId="1" xfId="1" applyNumberFormat="1" applyFont="1" applyFill="1" applyBorder="1" applyAlignment="1">
      <alignment horizontal="right" vertical="center"/>
    </xf>
    <xf numFmtId="4" fontId="18" fillId="0" borderId="1" xfId="1" applyNumberFormat="1" applyFont="1" applyFill="1" applyBorder="1" applyAlignment="1" applyProtection="1">
      <alignment horizontal="right" vertical="center" wrapText="1"/>
    </xf>
    <xf numFmtId="0" fontId="12" fillId="3" borderId="7" xfId="0" applyFont="1" applyFill="1" applyBorder="1" applyAlignment="1" applyProtection="1">
      <alignment horizontal="center" vertical="center" readingOrder="1"/>
      <protection locked="0"/>
    </xf>
    <xf numFmtId="0" fontId="12" fillId="3" borderId="8" xfId="0" applyFont="1" applyFill="1" applyBorder="1" applyAlignment="1" applyProtection="1">
      <alignment horizontal="center" vertical="center" readingOrder="1"/>
      <protection locked="0"/>
    </xf>
    <xf numFmtId="0" fontId="11" fillId="3" borderId="11" xfId="0" applyFont="1" applyFill="1" applyBorder="1" applyAlignment="1" applyProtection="1">
      <alignment horizontal="left" vertical="center" indent="1" readingOrder="1"/>
      <protection locked="0"/>
    </xf>
    <xf numFmtId="0" fontId="11" fillId="3" borderId="11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2" xfId="0" applyFont="1" applyFill="1" applyBorder="1" applyAlignment="1" applyProtection="1">
      <alignment horizontal="left" vertical="center" wrapText="1" indent="1" readingOrder="1"/>
      <protection locked="0"/>
    </xf>
    <xf numFmtId="0" fontId="11" fillId="3" borderId="13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Alignment="1">
      <alignment horizontal="center" vertical="center"/>
    </xf>
    <xf numFmtId="164" fontId="11" fillId="3" borderId="42" xfId="0" applyNumberFormat="1" applyFont="1" applyFill="1" applyBorder="1" applyAlignment="1" applyProtection="1">
      <alignment vertical="center" readingOrder="1"/>
      <protection locked="0"/>
    </xf>
    <xf numFmtId="0" fontId="16" fillId="3" borderId="0" xfId="0" applyFont="1" applyFill="1" applyBorder="1" applyAlignment="1" applyProtection="1">
      <alignment horizontal="left" vertical="center" wrapText="1" indent="2" readingOrder="1"/>
      <protection locked="0"/>
    </xf>
    <xf numFmtId="0" fontId="16" fillId="3" borderId="0" xfId="0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vertical="center" wrapText="1" readingOrder="1"/>
      <protection locked="0"/>
    </xf>
    <xf numFmtId="164" fontId="16" fillId="3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3" borderId="6" xfId="0" applyFont="1" applyFill="1" applyBorder="1" applyAlignment="1" applyProtection="1">
      <alignment vertical="center" wrapText="1" readingOrder="1"/>
      <protection locked="0"/>
    </xf>
    <xf numFmtId="0" fontId="11" fillId="3" borderId="7" xfId="0" applyFont="1" applyFill="1" applyBorder="1" applyAlignment="1" applyProtection="1">
      <alignment vertical="center" wrapText="1" readingOrder="1"/>
      <protection locked="0"/>
    </xf>
    <xf numFmtId="164" fontId="11" fillId="3" borderId="7" xfId="0" applyNumberFormat="1" applyFont="1" applyFill="1" applyBorder="1" applyAlignment="1" applyProtection="1">
      <alignment vertical="center" wrapText="1" readingOrder="1"/>
      <protection locked="0"/>
    </xf>
    <xf numFmtId="164" fontId="11" fillId="3" borderId="7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3" borderId="8" xfId="0" applyNumberFormat="1" applyFont="1" applyFill="1" applyBorder="1" applyAlignment="1" applyProtection="1">
      <alignment vertical="center" wrapText="1" readingOrder="1"/>
      <protection locked="0"/>
    </xf>
    <xf numFmtId="0" fontId="14" fillId="9" borderId="43" xfId="0" applyFont="1" applyFill="1" applyBorder="1" applyAlignment="1" applyProtection="1">
      <alignment vertical="center" wrapText="1" readingOrder="1"/>
      <protection locked="0"/>
    </xf>
    <xf numFmtId="164" fontId="14" fillId="9" borderId="44" xfId="0" applyNumberFormat="1" applyFont="1" applyFill="1" applyBorder="1" applyAlignment="1" applyProtection="1">
      <alignment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/>
      <protection locked="0"/>
    </xf>
    <xf numFmtId="0" fontId="12" fillId="3" borderId="8" xfId="0" applyFont="1" applyFill="1" applyBorder="1" applyAlignment="1" applyProtection="1">
      <alignment horizontal="center" vertical="center"/>
      <protection locked="0"/>
    </xf>
    <xf numFmtId="49" fontId="11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5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10" fillId="6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readingOrder="1"/>
      <protection locked="0"/>
    </xf>
    <xf numFmtId="0" fontId="12" fillId="2" borderId="7" xfId="0" applyFont="1" applyFill="1" applyBorder="1" applyAlignment="1" applyProtection="1">
      <alignment horizontal="center" vertical="center" readingOrder="1"/>
      <protection locked="0"/>
    </xf>
    <xf numFmtId="0" fontId="10" fillId="5" borderId="16" xfId="0" applyFont="1" applyFill="1" applyBorder="1" applyAlignment="1" applyProtection="1">
      <alignment horizontal="center" vertical="center" readingOrder="1"/>
      <protection locked="0"/>
    </xf>
    <xf numFmtId="0" fontId="10" fillId="5" borderId="1" xfId="0" applyFont="1" applyFill="1" applyBorder="1" applyAlignment="1" applyProtection="1">
      <alignment horizontal="center" vertical="center" readingOrder="1"/>
      <protection locked="0"/>
    </xf>
    <xf numFmtId="0" fontId="12" fillId="5" borderId="9" xfId="0" applyFont="1" applyFill="1" applyBorder="1" applyAlignment="1" applyProtection="1">
      <alignment horizontal="center" vertical="center" readingOrder="1"/>
      <protection locked="0"/>
    </xf>
    <xf numFmtId="0" fontId="12" fillId="5" borderId="5" xfId="0" applyFont="1" applyFill="1" applyBorder="1" applyAlignment="1" applyProtection="1">
      <alignment horizontal="center" vertical="center" readingOrder="1"/>
      <protection locked="0"/>
    </xf>
    <xf numFmtId="0" fontId="3" fillId="0" borderId="0" xfId="0" applyFont="1" applyAlignment="1" applyProtection="1">
      <alignment horizontal="left" vertical="top" wrapText="1" readingOrder="1"/>
      <protection locked="0"/>
    </xf>
    <xf numFmtId="0" fontId="9" fillId="0" borderId="0" xfId="0" applyFont="1" applyAlignment="1">
      <alignment horizontal="center"/>
    </xf>
    <xf numFmtId="0" fontId="12" fillId="2" borderId="40" xfId="0" applyFont="1" applyFill="1" applyBorder="1" applyAlignment="1" applyProtection="1">
      <alignment horizontal="center" vertical="center" readingOrder="1"/>
      <protection locked="0"/>
    </xf>
    <xf numFmtId="0" fontId="12" fillId="2" borderId="41" xfId="0" applyFont="1" applyFill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wrapText="1" readingOrder="1"/>
      <protection locked="0"/>
    </xf>
  </cellXfs>
  <cellStyles count="3">
    <cellStyle name="Normal" xfId="0" builtinId="0"/>
    <cellStyle name="Normalno 2 2" xfId="2"/>
    <cellStyle name="Normalno 3" xfId="1"/>
  </cellStyles>
  <dxfs count="0"/>
  <tableStyles count="0" defaultTableStyle="TableStyleMedium2" defaultPivotStyle="PivotStyleLight16"/>
  <colors>
    <mruColors>
      <color rgb="FFE3EFF9"/>
      <color rgb="FFCADCF6"/>
      <color rgb="FFCAD7EE"/>
      <color rgb="FFC2D1EC"/>
      <color rgb="FFB6C8E8"/>
      <color rgb="FF9CB4E0"/>
      <color rgb="FFF3F5FB"/>
      <color rgb="FFE6EBF6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tabSelected="1" zoomScaleNormal="100" workbookViewId="0">
      <selection activeCell="L17" sqref="L17"/>
    </sheetView>
  </sheetViews>
  <sheetFormatPr defaultRowHeight="12.75" x14ac:dyDescent="0.2"/>
  <cols>
    <col min="1" max="1" width="44.140625" style="179" customWidth="1"/>
    <col min="2" max="4" width="18.7109375" style="179" customWidth="1"/>
    <col min="5" max="5" width="9.140625" style="6"/>
    <col min="6" max="9" width="0" style="6" hidden="1" customWidth="1"/>
    <col min="10" max="16384" width="9.140625" style="6"/>
  </cols>
  <sheetData>
    <row r="1" spans="1:8" ht="15.75" customHeight="1" x14ac:dyDescent="0.2">
      <c r="A1" s="187" t="s">
        <v>0</v>
      </c>
    </row>
    <row r="2" spans="1:8" ht="15.75" customHeight="1" x14ac:dyDescent="0.2">
      <c r="A2" s="187" t="s">
        <v>1</v>
      </c>
    </row>
    <row r="3" spans="1:8" ht="15.75" customHeight="1" x14ac:dyDescent="0.2">
      <c r="A3" s="187" t="s">
        <v>2</v>
      </c>
    </row>
    <row r="5" spans="1:8" ht="17.25" customHeight="1" x14ac:dyDescent="0.2">
      <c r="A5" s="216" t="s">
        <v>150</v>
      </c>
      <c r="B5" s="216"/>
      <c r="C5" s="216"/>
      <c r="D5" s="216"/>
    </row>
    <row r="7" spans="1:8" ht="15.75" customHeight="1" x14ac:dyDescent="0.2">
      <c r="A7" s="216" t="s">
        <v>15</v>
      </c>
      <c r="B7" s="216"/>
      <c r="C7" s="216"/>
      <c r="D7" s="216"/>
    </row>
    <row r="9" spans="1:8" ht="15.75" customHeight="1" x14ac:dyDescent="0.2">
      <c r="A9" s="216" t="s">
        <v>74</v>
      </c>
      <c r="B9" s="216"/>
      <c r="C9" s="216"/>
      <c r="D9" s="216"/>
    </row>
    <row r="10" spans="1:8" x14ac:dyDescent="0.2">
      <c r="A10" s="163"/>
      <c r="B10" s="154"/>
      <c r="C10" s="154"/>
      <c r="D10" s="147"/>
    </row>
    <row r="11" spans="1:8" ht="24.95" customHeight="1" x14ac:dyDescent="0.2">
      <c r="A11" s="161" t="s">
        <v>16</v>
      </c>
      <c r="B11" s="164" t="s">
        <v>39</v>
      </c>
      <c r="C11" s="164" t="s">
        <v>148</v>
      </c>
      <c r="D11" s="164" t="s">
        <v>149</v>
      </c>
      <c r="F11" s="164" t="s">
        <v>142</v>
      </c>
      <c r="G11" s="164" t="s">
        <v>143</v>
      </c>
      <c r="H11" s="164" t="s">
        <v>144</v>
      </c>
    </row>
    <row r="12" spans="1:8" x14ac:dyDescent="0.2">
      <c r="A12" s="155">
        <v>1</v>
      </c>
      <c r="B12" s="156">
        <v>2</v>
      </c>
      <c r="C12" s="156">
        <v>3</v>
      </c>
      <c r="D12" s="156">
        <v>4</v>
      </c>
      <c r="F12" s="156"/>
      <c r="G12" s="156"/>
      <c r="H12" s="156"/>
    </row>
    <row r="13" spans="1:8" ht="24.95" customHeight="1" x14ac:dyDescent="0.2">
      <c r="A13" s="151" t="s">
        <v>17</v>
      </c>
      <c r="B13" s="165">
        <f t="shared" ref="B13:D13" si="0">B14+B15</f>
        <v>33112890</v>
      </c>
      <c r="C13" s="165">
        <f t="shared" si="0"/>
        <v>0</v>
      </c>
      <c r="D13" s="165">
        <f t="shared" si="0"/>
        <v>33112890</v>
      </c>
      <c r="F13" s="189" t="e">
        <f>B13/#REF!*100</f>
        <v>#REF!</v>
      </c>
      <c r="G13" s="189">
        <f>C13/B13*100</f>
        <v>0</v>
      </c>
      <c r="H13" s="189" t="e">
        <f>D13/C13*100</f>
        <v>#DIV/0!</v>
      </c>
    </row>
    <row r="14" spans="1:8" ht="24.95" customHeight="1" x14ac:dyDescent="0.2">
      <c r="A14" s="183" t="s">
        <v>18</v>
      </c>
      <c r="B14" s="180">
        <v>33112390</v>
      </c>
      <c r="C14" s="180">
        <v>0</v>
      </c>
      <c r="D14" s="181">
        <f>+C14+B14</f>
        <v>33112390</v>
      </c>
      <c r="F14" s="190" t="e">
        <f>B14/#REF!*100</f>
        <v>#REF!</v>
      </c>
      <c r="G14" s="190">
        <f t="shared" ref="G14:H18" si="1">C14/B14*100</f>
        <v>0</v>
      </c>
      <c r="H14" s="190" t="e">
        <f t="shared" si="1"/>
        <v>#DIV/0!</v>
      </c>
    </row>
    <row r="15" spans="1:8" ht="24.95" customHeight="1" x14ac:dyDescent="0.2">
      <c r="A15" s="184" t="s">
        <v>19</v>
      </c>
      <c r="B15" s="182">
        <v>500</v>
      </c>
      <c r="C15" s="182">
        <v>0</v>
      </c>
      <c r="D15" s="181">
        <f>+C15+B15</f>
        <v>500</v>
      </c>
      <c r="F15" s="190" t="e">
        <f>B15/#REF!*100</f>
        <v>#REF!</v>
      </c>
      <c r="G15" s="190">
        <f t="shared" si="1"/>
        <v>0</v>
      </c>
      <c r="H15" s="190" t="e">
        <f t="shared" si="1"/>
        <v>#DIV/0!</v>
      </c>
    </row>
    <row r="16" spans="1:8" ht="24.95" customHeight="1" x14ac:dyDescent="0.2">
      <c r="A16" s="152" t="s">
        <v>20</v>
      </c>
      <c r="B16" s="165">
        <f t="shared" ref="B16:D16" si="2">B17+B18</f>
        <v>33112890</v>
      </c>
      <c r="C16" s="165">
        <f t="shared" si="2"/>
        <v>0</v>
      </c>
      <c r="D16" s="165">
        <f t="shared" si="2"/>
        <v>33112890</v>
      </c>
      <c r="F16" s="189" t="e">
        <f>B16/#REF!*100</f>
        <v>#REF!</v>
      </c>
      <c r="G16" s="189">
        <f t="shared" si="1"/>
        <v>0</v>
      </c>
      <c r="H16" s="189" t="e">
        <f t="shared" si="1"/>
        <v>#DIV/0!</v>
      </c>
    </row>
    <row r="17" spans="1:8" ht="24.95" customHeight="1" x14ac:dyDescent="0.2">
      <c r="A17" s="185" t="s">
        <v>21</v>
      </c>
      <c r="B17" s="180">
        <v>31946890</v>
      </c>
      <c r="C17" s="180">
        <v>-170000</v>
      </c>
      <c r="D17" s="181">
        <f>+B17+C17</f>
        <v>31776890</v>
      </c>
      <c r="F17" s="190" t="e">
        <f>B17/#REF!*100</f>
        <v>#REF!</v>
      </c>
      <c r="G17" s="190">
        <f t="shared" si="1"/>
        <v>-0.53213317477851518</v>
      </c>
      <c r="H17" s="190">
        <f t="shared" si="1"/>
        <v>-18692.288235294116</v>
      </c>
    </row>
    <row r="18" spans="1:8" ht="24.95" customHeight="1" x14ac:dyDescent="0.2">
      <c r="A18" s="186" t="s">
        <v>22</v>
      </c>
      <c r="B18" s="182">
        <v>1166000</v>
      </c>
      <c r="C18" s="182">
        <v>170000</v>
      </c>
      <c r="D18" s="181">
        <f>+B18+C18</f>
        <v>1336000</v>
      </c>
      <c r="F18" s="190" t="e">
        <f>B18/#REF!*100</f>
        <v>#REF!</v>
      </c>
      <c r="G18" s="190">
        <f t="shared" si="1"/>
        <v>14.579759862778729</v>
      </c>
      <c r="H18" s="190">
        <f t="shared" si="1"/>
        <v>785.88235294117646</v>
      </c>
    </row>
    <row r="19" spans="1:8" ht="24.95" customHeight="1" x14ac:dyDescent="0.2">
      <c r="A19" s="153" t="s">
        <v>23</v>
      </c>
      <c r="B19" s="165">
        <f t="shared" ref="B19:D19" si="3">B13-B16</f>
        <v>0</v>
      </c>
      <c r="C19" s="165">
        <f t="shared" si="3"/>
        <v>0</v>
      </c>
      <c r="D19" s="165">
        <f t="shared" si="3"/>
        <v>0</v>
      </c>
      <c r="F19" s="165"/>
      <c r="G19" s="165"/>
      <c r="H19" s="165"/>
    </row>
    <row r="20" spans="1:8" x14ac:dyDescent="0.2">
      <c r="A20" s="157"/>
      <c r="B20" s="166"/>
      <c r="C20" s="166"/>
      <c r="D20" s="166"/>
    </row>
    <row r="21" spans="1:8" ht="15.75" customHeight="1" x14ac:dyDescent="0.2">
      <c r="A21" s="217" t="s">
        <v>24</v>
      </c>
      <c r="B21" s="217"/>
      <c r="C21" s="217"/>
      <c r="D21" s="217"/>
    </row>
    <row r="22" spans="1:8" x14ac:dyDescent="0.2">
      <c r="A22" s="157"/>
      <c r="B22" s="166"/>
      <c r="C22" s="166"/>
      <c r="D22" s="166"/>
    </row>
    <row r="23" spans="1:8" ht="24.95" customHeight="1" x14ac:dyDescent="0.2">
      <c r="A23" s="161" t="s">
        <v>16</v>
      </c>
      <c r="B23" s="164" t="s">
        <v>39</v>
      </c>
      <c r="C23" s="164" t="s">
        <v>148</v>
      </c>
      <c r="D23" s="164" t="s">
        <v>149</v>
      </c>
    </row>
    <row r="24" spans="1:8" x14ac:dyDescent="0.2">
      <c r="A24" s="155">
        <v>1</v>
      </c>
      <c r="B24" s="156">
        <v>2</v>
      </c>
      <c r="C24" s="156">
        <v>3</v>
      </c>
      <c r="D24" s="156">
        <v>4</v>
      </c>
    </row>
    <row r="25" spans="1:8" ht="24.95" customHeight="1" x14ac:dyDescent="0.2">
      <c r="A25" s="188" t="s">
        <v>25</v>
      </c>
      <c r="B25" s="167">
        <v>0</v>
      </c>
      <c r="C25" s="167">
        <v>0</v>
      </c>
      <c r="D25" s="168">
        <v>0</v>
      </c>
    </row>
    <row r="26" spans="1:8" ht="24.95" customHeight="1" x14ac:dyDescent="0.2">
      <c r="A26" s="188" t="s">
        <v>26</v>
      </c>
      <c r="B26" s="167">
        <v>0</v>
      </c>
      <c r="C26" s="167">
        <v>0</v>
      </c>
      <c r="D26" s="168">
        <v>0</v>
      </c>
    </row>
    <row r="27" spans="1:8" ht="24.95" customHeight="1" x14ac:dyDescent="0.2">
      <c r="A27" s="149" t="s">
        <v>27</v>
      </c>
      <c r="B27" s="169">
        <f t="shared" ref="B27:D27" si="4">B25-B26</f>
        <v>0</v>
      </c>
      <c r="C27" s="169">
        <f t="shared" si="4"/>
        <v>0</v>
      </c>
      <c r="D27" s="169">
        <f t="shared" si="4"/>
        <v>0</v>
      </c>
    </row>
    <row r="28" spans="1:8" ht="24.95" customHeight="1" x14ac:dyDescent="0.2">
      <c r="A28" s="149" t="s">
        <v>28</v>
      </c>
      <c r="B28" s="169">
        <f t="shared" ref="B28:D28" si="5">B19+B27</f>
        <v>0</v>
      </c>
      <c r="C28" s="169">
        <f t="shared" si="5"/>
        <v>0</v>
      </c>
      <c r="D28" s="169">
        <f t="shared" si="5"/>
        <v>0</v>
      </c>
    </row>
    <row r="29" spans="1:8" x14ac:dyDescent="0.2">
      <c r="A29" s="158"/>
      <c r="B29" s="166"/>
      <c r="C29" s="166"/>
      <c r="D29" s="166"/>
    </row>
    <row r="30" spans="1:8" ht="15.75" hidden="1" customHeight="1" x14ac:dyDescent="0.2">
      <c r="A30" s="217" t="s">
        <v>29</v>
      </c>
      <c r="B30" s="217"/>
      <c r="C30" s="217"/>
      <c r="D30" s="217"/>
    </row>
    <row r="31" spans="1:8" hidden="1" x14ac:dyDescent="0.2">
      <c r="A31" s="157"/>
      <c r="B31" s="170"/>
      <c r="C31" s="170"/>
      <c r="D31" s="170"/>
    </row>
    <row r="32" spans="1:8" ht="24.95" hidden="1" customHeight="1" x14ac:dyDescent="0.2">
      <c r="A32" s="162" t="s">
        <v>30</v>
      </c>
      <c r="B32" s="164" t="s">
        <v>39</v>
      </c>
      <c r="C32" s="164" t="s">
        <v>148</v>
      </c>
      <c r="D32" s="164" t="s">
        <v>149</v>
      </c>
    </row>
    <row r="33" spans="1:4" hidden="1" x14ac:dyDescent="0.2">
      <c r="A33" s="155">
        <v>1</v>
      </c>
      <c r="B33" s="156">
        <v>2</v>
      </c>
      <c r="C33" s="156">
        <v>3</v>
      </c>
      <c r="D33" s="156">
        <v>4</v>
      </c>
    </row>
    <row r="34" spans="1:4" ht="24.95" hidden="1" customHeight="1" x14ac:dyDescent="0.2">
      <c r="A34" s="150" t="s">
        <v>31</v>
      </c>
      <c r="B34" s="171">
        <v>0</v>
      </c>
      <c r="C34" s="171">
        <v>0</v>
      </c>
      <c r="D34" s="172">
        <v>0</v>
      </c>
    </row>
    <row r="35" spans="1:4" ht="24.95" hidden="1" customHeight="1" x14ac:dyDescent="0.2">
      <c r="A35" s="149" t="s">
        <v>32</v>
      </c>
      <c r="B35" s="173">
        <f t="shared" ref="B35:D35" si="6">B28+B34</f>
        <v>0</v>
      </c>
      <c r="C35" s="173">
        <f t="shared" si="6"/>
        <v>0</v>
      </c>
      <c r="D35" s="174">
        <f t="shared" si="6"/>
        <v>0</v>
      </c>
    </row>
    <row r="36" spans="1:4" ht="41.25" hidden="1" customHeight="1" x14ac:dyDescent="0.2">
      <c r="A36" s="148" t="s">
        <v>33</v>
      </c>
      <c r="B36" s="173">
        <f t="shared" ref="B36:D36" si="7">B19+B27+B34-B35</f>
        <v>0</v>
      </c>
      <c r="C36" s="173">
        <f t="shared" si="7"/>
        <v>0</v>
      </c>
      <c r="D36" s="174">
        <f t="shared" si="7"/>
        <v>0</v>
      </c>
    </row>
    <row r="37" spans="1:4" hidden="1" x14ac:dyDescent="0.2">
      <c r="A37" s="159"/>
      <c r="B37" s="175"/>
      <c r="C37" s="175"/>
      <c r="D37" s="175"/>
    </row>
    <row r="38" spans="1:4" ht="15.75" hidden="1" customHeight="1" x14ac:dyDescent="0.2">
      <c r="A38" s="218" t="s">
        <v>34</v>
      </c>
      <c r="B38" s="218"/>
      <c r="C38" s="218"/>
      <c r="D38" s="218"/>
    </row>
    <row r="39" spans="1:4" hidden="1" x14ac:dyDescent="0.2">
      <c r="A39" s="160"/>
      <c r="B39" s="176"/>
      <c r="C39" s="176"/>
      <c r="D39" s="176"/>
    </row>
    <row r="40" spans="1:4" ht="24.95" hidden="1" customHeight="1" x14ac:dyDescent="0.2">
      <c r="A40" s="162" t="s">
        <v>30</v>
      </c>
      <c r="B40" s="164" t="s">
        <v>39</v>
      </c>
      <c r="C40" s="164" t="s">
        <v>148</v>
      </c>
      <c r="D40" s="164" t="s">
        <v>149</v>
      </c>
    </row>
    <row r="41" spans="1:4" hidden="1" x14ac:dyDescent="0.2">
      <c r="A41" s="155">
        <v>1</v>
      </c>
      <c r="B41" s="156">
        <v>2</v>
      </c>
      <c r="C41" s="156">
        <v>3</v>
      </c>
      <c r="D41" s="156">
        <v>4</v>
      </c>
    </row>
    <row r="42" spans="1:4" ht="24.95" hidden="1" customHeight="1" x14ac:dyDescent="0.2">
      <c r="A42" s="150" t="s">
        <v>31</v>
      </c>
      <c r="B42" s="171" t="e">
        <f>#REF!</f>
        <v>#REF!</v>
      </c>
      <c r="C42" s="171" t="e">
        <f>B45</f>
        <v>#REF!</v>
      </c>
      <c r="D42" s="172" t="e">
        <f>C45</f>
        <v>#REF!</v>
      </c>
    </row>
    <row r="43" spans="1:4" ht="24.95" hidden="1" customHeight="1" x14ac:dyDescent="0.2">
      <c r="A43" s="150" t="s">
        <v>35</v>
      </c>
      <c r="B43" s="171">
        <v>0</v>
      </c>
      <c r="C43" s="171">
        <v>0</v>
      </c>
      <c r="D43" s="172">
        <v>0</v>
      </c>
    </row>
    <row r="44" spans="1:4" ht="24.95" hidden="1" customHeight="1" x14ac:dyDescent="0.2">
      <c r="A44" s="150" t="s">
        <v>36</v>
      </c>
      <c r="B44" s="171">
        <v>0</v>
      </c>
      <c r="C44" s="171">
        <v>0</v>
      </c>
      <c r="D44" s="172">
        <v>0</v>
      </c>
    </row>
    <row r="45" spans="1:4" ht="24.95" hidden="1" customHeight="1" x14ac:dyDescent="0.2">
      <c r="A45" s="149" t="s">
        <v>32</v>
      </c>
      <c r="B45" s="177" t="e">
        <f t="shared" ref="B45:D45" si="8">B42-B43+B44</f>
        <v>#REF!</v>
      </c>
      <c r="C45" s="177" t="e">
        <f t="shared" si="8"/>
        <v>#REF!</v>
      </c>
      <c r="D45" s="178" t="e">
        <f t="shared" si="8"/>
        <v>#REF!</v>
      </c>
    </row>
    <row r="47" spans="1:4" ht="15.75" x14ac:dyDescent="0.2">
      <c r="C47" s="197" t="s">
        <v>146</v>
      </c>
    </row>
    <row r="48" spans="1:4" ht="15.75" x14ac:dyDescent="0.2">
      <c r="C48" s="197" t="s">
        <v>147</v>
      </c>
    </row>
  </sheetData>
  <mergeCells count="6">
    <mergeCell ref="A5:D5"/>
    <mergeCell ref="A21:D21"/>
    <mergeCell ref="A9:D9"/>
    <mergeCell ref="A38:D38"/>
    <mergeCell ref="A30:D30"/>
    <mergeCell ref="A7:D7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GridLines="0" zoomScaleNormal="100" workbookViewId="0">
      <selection activeCell="T14" sqref="T14"/>
    </sheetView>
  </sheetViews>
  <sheetFormatPr defaultRowHeight="15.75" x14ac:dyDescent="0.25"/>
  <cols>
    <col min="1" max="1" width="7.42578125" style="7" customWidth="1"/>
    <col min="2" max="2" width="42" style="2" customWidth="1"/>
    <col min="3" max="4" width="18.7109375" style="2" hidden="1" customWidth="1"/>
    <col min="5" max="7" width="18.7109375" style="2" customWidth="1"/>
    <col min="8" max="8" width="5.7109375" style="2" customWidth="1"/>
    <col min="9" max="12" width="0" style="2" hidden="1" customWidth="1"/>
    <col min="13" max="16384" width="9.140625" style="2"/>
  </cols>
  <sheetData>
    <row r="1" spans="1:11" x14ac:dyDescent="0.25">
      <c r="A1" s="225" t="s">
        <v>0</v>
      </c>
      <c r="B1" s="225"/>
      <c r="C1" s="5"/>
    </row>
    <row r="2" spans="1:11" x14ac:dyDescent="0.25">
      <c r="A2" s="225" t="s">
        <v>1</v>
      </c>
      <c r="B2" s="225"/>
      <c r="C2" s="5"/>
    </row>
    <row r="3" spans="1:11" x14ac:dyDescent="0.25">
      <c r="A3" s="225" t="s">
        <v>2</v>
      </c>
      <c r="B3" s="225"/>
      <c r="C3" s="5"/>
    </row>
    <row r="4" spans="1:11" ht="18" customHeight="1" x14ac:dyDescent="0.25">
      <c r="A4" s="226" t="s">
        <v>72</v>
      </c>
      <c r="B4" s="226"/>
      <c r="C4" s="226"/>
      <c r="D4" s="226"/>
      <c r="E4" s="226"/>
      <c r="F4" s="226"/>
      <c r="G4" s="226"/>
    </row>
    <row r="5" spans="1:11" x14ac:dyDescent="0.25">
      <c r="A5" s="9"/>
      <c r="B5" s="9"/>
      <c r="C5" s="9"/>
    </row>
    <row r="6" spans="1:11" ht="18" customHeight="1" x14ac:dyDescent="0.25">
      <c r="A6" s="226" t="s">
        <v>73</v>
      </c>
      <c r="B6" s="226"/>
      <c r="C6" s="226"/>
      <c r="D6" s="226"/>
      <c r="E6" s="226"/>
      <c r="F6" s="226"/>
      <c r="G6" s="226"/>
    </row>
    <row r="8" spans="1:11" ht="16.5" thickBot="1" x14ac:dyDescent="0.3">
      <c r="A8" s="3"/>
      <c r="D8" s="1"/>
      <c r="E8" s="4"/>
      <c r="F8" s="1"/>
      <c r="G8" s="1"/>
    </row>
    <row r="9" spans="1:11" ht="24.95" customHeight="1" x14ac:dyDescent="0.25">
      <c r="A9" s="219" t="s">
        <v>16</v>
      </c>
      <c r="B9" s="220"/>
      <c r="C9" s="191" t="s">
        <v>37</v>
      </c>
      <c r="D9" s="191" t="s">
        <v>38</v>
      </c>
      <c r="E9" s="210" t="s">
        <v>39</v>
      </c>
      <c r="F9" s="210" t="s">
        <v>148</v>
      </c>
      <c r="G9" s="211" t="s">
        <v>149</v>
      </c>
      <c r="I9" s="164" t="s">
        <v>142</v>
      </c>
      <c r="J9" s="164" t="s">
        <v>143</v>
      </c>
      <c r="K9" s="164" t="s">
        <v>144</v>
      </c>
    </row>
    <row r="10" spans="1:11" ht="24.95" customHeight="1" x14ac:dyDescent="0.25">
      <c r="A10" s="223" t="s">
        <v>5</v>
      </c>
      <c r="B10" s="224"/>
      <c r="C10" s="19">
        <f>+C11+C18</f>
        <v>24822877.869999997</v>
      </c>
      <c r="D10" s="19">
        <v>31629200</v>
      </c>
      <c r="E10" s="20">
        <v>33112890</v>
      </c>
      <c r="F10" s="19"/>
      <c r="G10" s="21">
        <v>33112890</v>
      </c>
      <c r="I10" s="190">
        <f>E10/D10*100</f>
        <v>104.69088690197665</v>
      </c>
      <c r="J10" s="190">
        <f t="shared" ref="J10:K10" si="0">F10/E10*100</f>
        <v>0</v>
      </c>
      <c r="K10" s="190" t="e">
        <f t="shared" si="0"/>
        <v>#DIV/0!</v>
      </c>
    </row>
    <row r="11" spans="1:11" ht="24.95" customHeight="1" x14ac:dyDescent="0.25">
      <c r="A11" s="25" t="s">
        <v>6</v>
      </c>
      <c r="B11" s="26" t="s">
        <v>7</v>
      </c>
      <c r="C11" s="14">
        <f>+SUM(C12:C17)</f>
        <v>24822614.939999998</v>
      </c>
      <c r="D11" s="15">
        <v>31627700</v>
      </c>
      <c r="E11" s="16">
        <v>33112390</v>
      </c>
      <c r="F11" s="14"/>
      <c r="G11" s="17">
        <v>33112390</v>
      </c>
      <c r="I11" s="190">
        <f t="shared" ref="I11:I35" si="1">E11/D11*100</f>
        <v>104.69427116103923</v>
      </c>
      <c r="J11" s="190">
        <f t="shared" ref="J11:J35" si="2">F11/E11*100</f>
        <v>0</v>
      </c>
      <c r="K11" s="190" t="e">
        <f t="shared" ref="K11:K35" si="3">G11/F11*100</f>
        <v>#DIV/0!</v>
      </c>
    </row>
    <row r="12" spans="1:11" ht="24.95" customHeight="1" x14ac:dyDescent="0.25">
      <c r="A12" s="27" t="s">
        <v>40</v>
      </c>
      <c r="B12" s="28" t="s">
        <v>41</v>
      </c>
      <c r="C12" s="23">
        <v>548725.48</v>
      </c>
      <c r="D12" s="29">
        <v>1332000</v>
      </c>
      <c r="E12" s="24">
        <v>1129500</v>
      </c>
      <c r="F12" s="23"/>
      <c r="G12" s="30">
        <v>1129500</v>
      </c>
      <c r="I12" s="190">
        <f t="shared" si="1"/>
        <v>84.797297297297305</v>
      </c>
      <c r="J12" s="190">
        <f t="shared" si="2"/>
        <v>0</v>
      </c>
      <c r="K12" s="190" t="e">
        <f t="shared" si="3"/>
        <v>#DIV/0!</v>
      </c>
    </row>
    <row r="13" spans="1:11" ht="24.95" hidden="1" customHeight="1" x14ac:dyDescent="0.25">
      <c r="A13" s="27" t="s">
        <v>42</v>
      </c>
      <c r="B13" s="28" t="s">
        <v>43</v>
      </c>
      <c r="C13" s="23">
        <v>29.67</v>
      </c>
      <c r="D13" s="29">
        <v>0</v>
      </c>
      <c r="E13" s="24">
        <v>0</v>
      </c>
      <c r="F13" s="23"/>
      <c r="G13" s="30">
        <v>0</v>
      </c>
      <c r="I13" s="190"/>
      <c r="J13" s="190"/>
      <c r="K13" s="190"/>
    </row>
    <row r="14" spans="1:11" ht="24.95" customHeight="1" x14ac:dyDescent="0.25">
      <c r="A14" s="27" t="s">
        <v>44</v>
      </c>
      <c r="B14" s="31" t="s">
        <v>45</v>
      </c>
      <c r="C14" s="23">
        <v>497013.95</v>
      </c>
      <c r="D14" s="29">
        <v>750000</v>
      </c>
      <c r="E14" s="24">
        <v>760000</v>
      </c>
      <c r="F14" s="23"/>
      <c r="G14" s="30">
        <v>760000</v>
      </c>
      <c r="I14" s="190">
        <f t="shared" si="1"/>
        <v>101.33333333333334</v>
      </c>
      <c r="J14" s="190">
        <f t="shared" si="2"/>
        <v>0</v>
      </c>
      <c r="K14" s="190" t="e">
        <f t="shared" si="3"/>
        <v>#DIV/0!</v>
      </c>
    </row>
    <row r="15" spans="1:11" ht="24.95" customHeight="1" x14ac:dyDescent="0.25">
      <c r="A15" s="27" t="s">
        <v>46</v>
      </c>
      <c r="B15" s="31" t="s">
        <v>47</v>
      </c>
      <c r="C15" s="23">
        <v>1860742.64</v>
      </c>
      <c r="D15" s="29">
        <v>2031000</v>
      </c>
      <c r="E15" s="24">
        <v>1140000</v>
      </c>
      <c r="F15" s="23"/>
      <c r="G15" s="30">
        <v>1140000</v>
      </c>
      <c r="I15" s="190">
        <f t="shared" si="1"/>
        <v>56.129985228951249</v>
      </c>
      <c r="J15" s="190">
        <f t="shared" si="2"/>
        <v>0</v>
      </c>
      <c r="K15" s="190" t="e">
        <f t="shared" si="3"/>
        <v>#DIV/0!</v>
      </c>
    </row>
    <row r="16" spans="1:11" ht="24.95" customHeight="1" x14ac:dyDescent="0.25">
      <c r="A16" s="27" t="s">
        <v>48</v>
      </c>
      <c r="B16" s="31" t="s">
        <v>49</v>
      </c>
      <c r="C16" s="23">
        <v>21886127.449999999</v>
      </c>
      <c r="D16" s="29">
        <v>27464700</v>
      </c>
      <c r="E16" s="24">
        <v>30067890</v>
      </c>
      <c r="F16" s="23"/>
      <c r="G16" s="30">
        <v>30067890</v>
      </c>
      <c r="I16" s="190">
        <f t="shared" si="1"/>
        <v>109.47831216070082</v>
      </c>
      <c r="J16" s="190">
        <f t="shared" si="2"/>
        <v>0</v>
      </c>
      <c r="K16" s="190" t="e">
        <f t="shared" si="3"/>
        <v>#DIV/0!</v>
      </c>
    </row>
    <row r="17" spans="1:11" ht="24.95" customHeight="1" x14ac:dyDescent="0.25">
      <c r="A17" s="27" t="s">
        <v>50</v>
      </c>
      <c r="B17" s="28" t="s">
        <v>51</v>
      </c>
      <c r="C17" s="23">
        <v>29975.75</v>
      </c>
      <c r="D17" s="29">
        <v>50000</v>
      </c>
      <c r="E17" s="24">
        <v>15000</v>
      </c>
      <c r="F17" s="23"/>
      <c r="G17" s="30">
        <v>15000</v>
      </c>
      <c r="I17" s="190">
        <f t="shared" si="1"/>
        <v>30</v>
      </c>
      <c r="J17" s="190">
        <f t="shared" si="2"/>
        <v>0</v>
      </c>
      <c r="K17" s="190" t="e">
        <f t="shared" si="3"/>
        <v>#DIV/0!</v>
      </c>
    </row>
    <row r="18" spans="1:11" s="18" customFormat="1" ht="24.95" customHeight="1" x14ac:dyDescent="0.3">
      <c r="A18" s="25" t="s">
        <v>8</v>
      </c>
      <c r="B18" s="26" t="s">
        <v>9</v>
      </c>
      <c r="C18" s="14">
        <v>262.93</v>
      </c>
      <c r="D18" s="15">
        <v>1500</v>
      </c>
      <c r="E18" s="16">
        <v>500</v>
      </c>
      <c r="F18" s="14"/>
      <c r="G18" s="17">
        <v>500</v>
      </c>
      <c r="I18" s="190">
        <f t="shared" si="1"/>
        <v>33.333333333333329</v>
      </c>
      <c r="J18" s="190">
        <f t="shared" si="2"/>
        <v>0</v>
      </c>
      <c r="K18" s="190" t="e">
        <f t="shared" si="3"/>
        <v>#DIV/0!</v>
      </c>
    </row>
    <row r="19" spans="1:11" ht="24.95" customHeight="1" thickBot="1" x14ac:dyDescent="0.3">
      <c r="A19" s="32" t="s">
        <v>52</v>
      </c>
      <c r="B19" s="33" t="s">
        <v>53</v>
      </c>
      <c r="C19" s="34">
        <v>262.93</v>
      </c>
      <c r="D19" s="35">
        <v>1500</v>
      </c>
      <c r="E19" s="36">
        <v>500</v>
      </c>
      <c r="F19" s="34"/>
      <c r="G19" s="37">
        <v>500</v>
      </c>
      <c r="I19" s="190">
        <f t="shared" si="1"/>
        <v>33.333333333333329</v>
      </c>
      <c r="J19" s="190">
        <f t="shared" si="2"/>
        <v>0</v>
      </c>
      <c r="K19" s="190" t="e">
        <f t="shared" si="3"/>
        <v>#DIV/0!</v>
      </c>
    </row>
    <row r="20" spans="1:11" ht="12.75" customHeight="1" x14ac:dyDescent="0.25">
      <c r="A20" s="38"/>
      <c r="B20" s="39"/>
      <c r="C20" s="40"/>
      <c r="D20" s="40"/>
      <c r="E20" s="41"/>
      <c r="F20" s="40"/>
      <c r="G20" s="40"/>
    </row>
    <row r="21" spans="1:11" ht="12.75" customHeight="1" x14ac:dyDescent="0.25">
      <c r="A21" s="38"/>
      <c r="B21" s="39"/>
      <c r="C21" s="40"/>
      <c r="D21" s="40"/>
      <c r="E21" s="41"/>
      <c r="F21" s="40"/>
      <c r="G21" s="40"/>
    </row>
    <row r="22" spans="1:11" ht="12.75" customHeight="1" thickBot="1" x14ac:dyDescent="0.3">
      <c r="A22" s="38"/>
      <c r="B22" s="39"/>
      <c r="C22" s="40"/>
      <c r="D22" s="40"/>
      <c r="E22" s="41"/>
      <c r="F22" s="40"/>
      <c r="G22" s="40"/>
    </row>
    <row r="23" spans="1:11" ht="24.95" customHeight="1" x14ac:dyDescent="0.25">
      <c r="A23" s="219" t="s">
        <v>16</v>
      </c>
      <c r="B23" s="220"/>
      <c r="C23" s="191" t="s">
        <v>37</v>
      </c>
      <c r="D23" s="191" t="s">
        <v>38</v>
      </c>
      <c r="E23" s="210" t="s">
        <v>39</v>
      </c>
      <c r="F23" s="210" t="s">
        <v>148</v>
      </c>
      <c r="G23" s="211" t="s">
        <v>149</v>
      </c>
    </row>
    <row r="24" spans="1:11" ht="24.95" customHeight="1" x14ac:dyDescent="0.25">
      <c r="A24" s="221" t="s">
        <v>10</v>
      </c>
      <c r="B24" s="222"/>
      <c r="C24" s="10">
        <v>23280666.170000002</v>
      </c>
      <c r="D24" s="11">
        <v>30554200</v>
      </c>
      <c r="E24" s="12">
        <v>33112890</v>
      </c>
      <c r="F24" s="10">
        <f>+F25+F32</f>
        <v>0</v>
      </c>
      <c r="G24" s="13">
        <f>+F24+E24</f>
        <v>33112890</v>
      </c>
      <c r="I24" s="190">
        <f t="shared" si="1"/>
        <v>108.37426605834877</v>
      </c>
      <c r="J24" s="190">
        <f t="shared" si="2"/>
        <v>0</v>
      </c>
      <c r="K24" s="190" t="e">
        <f t="shared" si="3"/>
        <v>#DIV/0!</v>
      </c>
    </row>
    <row r="25" spans="1:11" ht="24.95" customHeight="1" x14ac:dyDescent="0.25">
      <c r="A25" s="25" t="s">
        <v>11</v>
      </c>
      <c r="B25" s="26" t="s">
        <v>12</v>
      </c>
      <c r="C25" s="14">
        <v>22889915.460000001</v>
      </c>
      <c r="D25" s="15">
        <v>29486710</v>
      </c>
      <c r="E25" s="16">
        <v>31946890</v>
      </c>
      <c r="F25" s="14">
        <f>+SUM(F26:F31)</f>
        <v>-170000</v>
      </c>
      <c r="G25" s="17">
        <f t="shared" ref="G25:G35" si="4">+F25+E25</f>
        <v>31776890</v>
      </c>
      <c r="I25" s="190">
        <f t="shared" si="1"/>
        <v>108.34335197110833</v>
      </c>
      <c r="J25" s="190">
        <f t="shared" si="2"/>
        <v>-0.53213317477851518</v>
      </c>
      <c r="K25" s="190">
        <f t="shared" si="3"/>
        <v>-18692.288235294116</v>
      </c>
    </row>
    <row r="26" spans="1:11" ht="24.95" customHeight="1" x14ac:dyDescent="0.25">
      <c r="A26" s="27" t="s">
        <v>54</v>
      </c>
      <c r="B26" s="28" t="s">
        <v>55</v>
      </c>
      <c r="C26" s="23">
        <v>17752876.370000001</v>
      </c>
      <c r="D26" s="29">
        <v>22909600</v>
      </c>
      <c r="E26" s="24">
        <v>24768600</v>
      </c>
      <c r="F26" s="23">
        <v>-170000</v>
      </c>
      <c r="G26" s="30">
        <f t="shared" si="4"/>
        <v>24598600</v>
      </c>
      <c r="I26" s="190">
        <f t="shared" si="1"/>
        <v>108.11450221741103</v>
      </c>
      <c r="J26" s="190">
        <f t="shared" si="2"/>
        <v>-0.68635288227836855</v>
      </c>
      <c r="K26" s="190">
        <f t="shared" si="3"/>
        <v>-14469.764705882351</v>
      </c>
    </row>
    <row r="27" spans="1:11" ht="24.95" customHeight="1" x14ac:dyDescent="0.25">
      <c r="A27" s="27" t="s">
        <v>56</v>
      </c>
      <c r="B27" s="28" t="s">
        <v>57</v>
      </c>
      <c r="C27" s="23">
        <v>5057437.79</v>
      </c>
      <c r="D27" s="29">
        <v>6508910</v>
      </c>
      <c r="E27" s="24">
        <v>7100090</v>
      </c>
      <c r="F27" s="23"/>
      <c r="G27" s="30">
        <f t="shared" si="4"/>
        <v>7100090</v>
      </c>
      <c r="I27" s="190">
        <f t="shared" si="1"/>
        <v>109.08262673781017</v>
      </c>
      <c r="J27" s="190">
        <f t="shared" si="2"/>
        <v>0</v>
      </c>
      <c r="K27" s="190" t="e">
        <f t="shared" si="3"/>
        <v>#DIV/0!</v>
      </c>
    </row>
    <row r="28" spans="1:11" ht="24.95" customHeight="1" x14ac:dyDescent="0.25">
      <c r="A28" s="27" t="s">
        <v>58</v>
      </c>
      <c r="B28" s="28" t="s">
        <v>59</v>
      </c>
      <c r="C28" s="23">
        <v>42375.95</v>
      </c>
      <c r="D28" s="29">
        <v>46200</v>
      </c>
      <c r="E28" s="24">
        <v>49300</v>
      </c>
      <c r="F28" s="23"/>
      <c r="G28" s="30">
        <f t="shared" si="4"/>
        <v>49300</v>
      </c>
      <c r="I28" s="190">
        <f t="shared" si="1"/>
        <v>106.70995670995671</v>
      </c>
      <c r="J28" s="190">
        <f t="shared" si="2"/>
        <v>0</v>
      </c>
      <c r="K28" s="190" t="e">
        <f t="shared" si="3"/>
        <v>#DIV/0!</v>
      </c>
    </row>
    <row r="29" spans="1:11" ht="24.95" hidden="1" customHeight="1" x14ac:dyDescent="0.25">
      <c r="A29" s="27" t="s">
        <v>60</v>
      </c>
      <c r="B29" s="28" t="s">
        <v>61</v>
      </c>
      <c r="C29" s="23">
        <v>0</v>
      </c>
      <c r="D29" s="29">
        <v>0</v>
      </c>
      <c r="E29" s="24">
        <v>0</v>
      </c>
      <c r="F29" s="23"/>
      <c r="G29" s="30">
        <f t="shared" si="4"/>
        <v>0</v>
      </c>
      <c r="I29" s="190" t="e">
        <f t="shared" si="1"/>
        <v>#DIV/0!</v>
      </c>
      <c r="J29" s="190" t="e">
        <f t="shared" si="2"/>
        <v>#DIV/0!</v>
      </c>
      <c r="K29" s="190" t="e">
        <f t="shared" si="3"/>
        <v>#DIV/0!</v>
      </c>
    </row>
    <row r="30" spans="1:11" ht="24.95" customHeight="1" x14ac:dyDescent="0.25">
      <c r="A30" s="27" t="s">
        <v>62</v>
      </c>
      <c r="B30" s="31" t="s">
        <v>63</v>
      </c>
      <c r="C30" s="23">
        <v>8998.7000000000007</v>
      </c>
      <c r="D30" s="29">
        <v>20000</v>
      </c>
      <c r="E30" s="24">
        <v>20000</v>
      </c>
      <c r="F30" s="23"/>
      <c r="G30" s="30">
        <f t="shared" si="4"/>
        <v>20000</v>
      </c>
      <c r="I30" s="190">
        <f t="shared" si="1"/>
        <v>100</v>
      </c>
      <c r="J30" s="190">
        <f t="shared" si="2"/>
        <v>0</v>
      </c>
      <c r="K30" s="190" t="e">
        <f t="shared" si="3"/>
        <v>#DIV/0!</v>
      </c>
    </row>
    <row r="31" spans="1:11" ht="24.95" customHeight="1" x14ac:dyDescent="0.25">
      <c r="A31" s="27" t="s">
        <v>64</v>
      </c>
      <c r="B31" s="28" t="s">
        <v>65</v>
      </c>
      <c r="C31" s="23">
        <v>28226.65</v>
      </c>
      <c r="D31" s="29">
        <v>2000</v>
      </c>
      <c r="E31" s="24">
        <v>8900</v>
      </c>
      <c r="F31" s="23"/>
      <c r="G31" s="30">
        <f t="shared" si="4"/>
        <v>8900</v>
      </c>
      <c r="I31" s="190">
        <f t="shared" si="1"/>
        <v>445</v>
      </c>
      <c r="J31" s="190">
        <f t="shared" si="2"/>
        <v>0</v>
      </c>
      <c r="K31" s="190" t="e">
        <f t="shared" si="3"/>
        <v>#DIV/0!</v>
      </c>
    </row>
    <row r="32" spans="1:11" ht="24.95" customHeight="1" x14ac:dyDescent="0.25">
      <c r="A32" s="25" t="s">
        <v>13</v>
      </c>
      <c r="B32" s="26" t="s">
        <v>14</v>
      </c>
      <c r="C32" s="14">
        <v>390750.71</v>
      </c>
      <c r="D32" s="15">
        <v>1067490</v>
      </c>
      <c r="E32" s="16">
        <v>1166000</v>
      </c>
      <c r="F32" s="14">
        <f>+SUM(F33:F35)</f>
        <v>170000</v>
      </c>
      <c r="G32" s="17">
        <f t="shared" si="4"/>
        <v>1336000</v>
      </c>
      <c r="I32" s="190">
        <f t="shared" si="1"/>
        <v>109.22818949123645</v>
      </c>
      <c r="J32" s="190">
        <f t="shared" si="2"/>
        <v>14.579759862778729</v>
      </c>
      <c r="K32" s="190">
        <f t="shared" si="3"/>
        <v>785.88235294117646</v>
      </c>
    </row>
    <row r="33" spans="1:11" ht="24.95" customHeight="1" x14ac:dyDescent="0.25">
      <c r="A33" s="27" t="s">
        <v>66</v>
      </c>
      <c r="B33" s="28" t="s">
        <v>67</v>
      </c>
      <c r="C33" s="23">
        <v>11729.44</v>
      </c>
      <c r="D33" s="29">
        <v>27550</v>
      </c>
      <c r="E33" s="24">
        <v>20000</v>
      </c>
      <c r="F33" s="23"/>
      <c r="G33" s="30">
        <f t="shared" si="4"/>
        <v>20000</v>
      </c>
      <c r="I33" s="190">
        <f t="shared" si="1"/>
        <v>72.595281306715066</v>
      </c>
      <c r="J33" s="190">
        <f t="shared" si="2"/>
        <v>0</v>
      </c>
      <c r="K33" s="190" t="e">
        <f t="shared" si="3"/>
        <v>#DIV/0!</v>
      </c>
    </row>
    <row r="34" spans="1:11" ht="24.95" customHeight="1" x14ac:dyDescent="0.25">
      <c r="A34" s="27" t="s">
        <v>68</v>
      </c>
      <c r="B34" s="28" t="s">
        <v>69</v>
      </c>
      <c r="C34" s="23">
        <v>378551.41</v>
      </c>
      <c r="D34" s="29">
        <v>935040</v>
      </c>
      <c r="E34" s="24">
        <v>823400</v>
      </c>
      <c r="F34" s="23">
        <v>26200</v>
      </c>
      <c r="G34" s="30">
        <f t="shared" si="4"/>
        <v>849600</v>
      </c>
      <c r="I34" s="190">
        <f t="shared" si="1"/>
        <v>88.060403832991099</v>
      </c>
      <c r="J34" s="190">
        <f t="shared" si="2"/>
        <v>3.1819285887782365</v>
      </c>
      <c r="K34" s="190">
        <f t="shared" si="3"/>
        <v>3242.7480916030531</v>
      </c>
    </row>
    <row r="35" spans="1:11" ht="24.95" customHeight="1" thickBot="1" x14ac:dyDescent="0.3">
      <c r="A35" s="32" t="s">
        <v>70</v>
      </c>
      <c r="B35" s="33" t="s">
        <v>71</v>
      </c>
      <c r="C35" s="34">
        <v>469.86</v>
      </c>
      <c r="D35" s="35">
        <v>104900</v>
      </c>
      <c r="E35" s="36">
        <v>322600</v>
      </c>
      <c r="F35" s="34">
        <v>143800</v>
      </c>
      <c r="G35" s="37">
        <f t="shared" si="4"/>
        <v>466400</v>
      </c>
      <c r="I35" s="190">
        <f t="shared" si="1"/>
        <v>307.53098188751193</v>
      </c>
      <c r="J35" s="190">
        <f t="shared" si="2"/>
        <v>44.575325480471172</v>
      </c>
      <c r="K35" s="190">
        <f t="shared" si="3"/>
        <v>324.3393602225313</v>
      </c>
    </row>
    <row r="37" spans="1:11" x14ac:dyDescent="0.25">
      <c r="F37" s="197"/>
    </row>
    <row r="38" spans="1:11" x14ac:dyDescent="0.25">
      <c r="F38" s="197"/>
    </row>
  </sheetData>
  <mergeCells count="9">
    <mergeCell ref="A9:B9"/>
    <mergeCell ref="A24:B24"/>
    <mergeCell ref="A23:B23"/>
    <mergeCell ref="A10:B10"/>
    <mergeCell ref="A1:B1"/>
    <mergeCell ref="A2:B2"/>
    <mergeCell ref="A3:B3"/>
    <mergeCell ref="A6:G6"/>
    <mergeCell ref="A4:G4"/>
  </mergeCells>
  <pageMargins left="0.25" right="0.25" top="0.75" bottom="0.75" header="0.3" footer="0.3"/>
  <pageSetup paperSize="9" scale="95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topLeftCell="A4" zoomScaleNormal="100" workbookViewId="0">
      <selection activeCell="M35" sqref="M35"/>
    </sheetView>
  </sheetViews>
  <sheetFormatPr defaultRowHeight="12.75" x14ac:dyDescent="0.2"/>
  <cols>
    <col min="1" max="1" width="8.85546875" style="6" customWidth="1"/>
    <col min="2" max="2" width="38.28515625" style="6" customWidth="1"/>
    <col min="3" max="4" width="18.7109375" style="6" hidden="1" customWidth="1"/>
    <col min="5" max="7" width="18.7109375" style="6" customWidth="1"/>
    <col min="8" max="16384" width="9.140625" style="6"/>
  </cols>
  <sheetData>
    <row r="1" spans="1:8" ht="15.75" x14ac:dyDescent="0.25">
      <c r="A1" s="225" t="s">
        <v>0</v>
      </c>
      <c r="B1" s="225"/>
      <c r="C1" s="5"/>
      <c r="D1" s="2"/>
      <c r="E1" s="2"/>
      <c r="F1" s="2"/>
      <c r="G1" s="2"/>
    </row>
    <row r="2" spans="1:8" ht="15.75" x14ac:dyDescent="0.25">
      <c r="A2" s="225" t="s">
        <v>1</v>
      </c>
      <c r="B2" s="225"/>
      <c r="C2" s="5"/>
      <c r="D2" s="2"/>
      <c r="E2" s="2"/>
      <c r="F2" s="2"/>
      <c r="G2" s="2"/>
    </row>
    <row r="3" spans="1:8" ht="15.75" x14ac:dyDescent="0.25">
      <c r="A3" s="225" t="s">
        <v>2</v>
      </c>
      <c r="B3" s="225"/>
      <c r="C3" s="5"/>
      <c r="D3" s="2"/>
      <c r="E3" s="2"/>
      <c r="F3" s="2"/>
      <c r="G3" s="2"/>
    </row>
    <row r="4" spans="1:8" ht="15.75" x14ac:dyDescent="0.25">
      <c r="A4" s="226" t="s">
        <v>72</v>
      </c>
      <c r="B4" s="226"/>
      <c r="C4" s="226"/>
      <c r="D4" s="226"/>
      <c r="E4" s="226"/>
      <c r="F4" s="226"/>
      <c r="G4" s="226"/>
    </row>
    <row r="5" spans="1:8" ht="15.75" x14ac:dyDescent="0.25">
      <c r="A5" s="9"/>
      <c r="B5" s="9"/>
      <c r="C5" s="9"/>
      <c r="D5" s="2"/>
      <c r="E5" s="2"/>
      <c r="F5" s="2"/>
      <c r="G5" s="2"/>
    </row>
    <row r="6" spans="1:8" ht="15.75" x14ac:dyDescent="0.25">
      <c r="A6" s="226" t="s">
        <v>145</v>
      </c>
      <c r="B6" s="226"/>
      <c r="C6" s="226"/>
      <c r="D6" s="226"/>
      <c r="E6" s="226"/>
      <c r="F6" s="226"/>
      <c r="G6" s="226"/>
    </row>
    <row r="7" spans="1:8" ht="15.75" x14ac:dyDescent="0.25">
      <c r="A7" s="7"/>
      <c r="B7" s="2"/>
      <c r="C7" s="2"/>
      <c r="D7" s="2"/>
      <c r="E7" s="2"/>
      <c r="F7" s="2"/>
      <c r="G7" s="8"/>
    </row>
    <row r="8" spans="1:8" ht="17.25" customHeight="1" thickBot="1" x14ac:dyDescent="0.25"/>
    <row r="9" spans="1:8" ht="24.95" customHeight="1" x14ac:dyDescent="0.2">
      <c r="A9" s="219" t="s">
        <v>16</v>
      </c>
      <c r="B9" s="220"/>
      <c r="C9" s="191" t="s">
        <v>37</v>
      </c>
      <c r="D9" s="191" t="s">
        <v>38</v>
      </c>
      <c r="E9" s="210" t="s">
        <v>39</v>
      </c>
      <c r="F9" s="210" t="s">
        <v>148</v>
      </c>
      <c r="G9" s="211" t="s">
        <v>149</v>
      </c>
    </row>
    <row r="10" spans="1:8" ht="24.95" customHeight="1" x14ac:dyDescent="0.2">
      <c r="A10" s="223" t="s">
        <v>5</v>
      </c>
      <c r="B10" s="224"/>
      <c r="C10" s="19">
        <f>24448159.74+C11</f>
        <v>24822877.869999997</v>
      </c>
      <c r="D10" s="19">
        <v>31629200</v>
      </c>
      <c r="E10" s="20">
        <v>33112890</v>
      </c>
      <c r="F10" s="19"/>
      <c r="G10" s="21">
        <v>33112890</v>
      </c>
    </row>
    <row r="11" spans="1:8" ht="24.95" customHeight="1" x14ac:dyDescent="0.2">
      <c r="A11" s="25" t="s">
        <v>75</v>
      </c>
      <c r="B11" s="26" t="s">
        <v>76</v>
      </c>
      <c r="C11" s="14">
        <f>+C12+C13</f>
        <v>374718.13</v>
      </c>
      <c r="D11" s="15">
        <f>+D12+D13</f>
        <v>370600</v>
      </c>
      <c r="E11" s="16">
        <v>525790</v>
      </c>
      <c r="F11" s="14"/>
      <c r="G11" s="17">
        <v>525790</v>
      </c>
    </row>
    <row r="12" spans="1:8" ht="24.95" customHeight="1" x14ac:dyDescent="0.2">
      <c r="A12" s="193" t="s">
        <v>77</v>
      </c>
      <c r="B12" s="29" t="s">
        <v>76</v>
      </c>
      <c r="C12" s="29">
        <v>19900</v>
      </c>
      <c r="D12" s="24">
        <v>70600</v>
      </c>
      <c r="E12" s="23">
        <v>174900</v>
      </c>
      <c r="F12" s="23"/>
      <c r="G12" s="198">
        <v>174900</v>
      </c>
    </row>
    <row r="13" spans="1:8" ht="24.95" customHeight="1" x14ac:dyDescent="0.2">
      <c r="A13" s="194" t="s">
        <v>78</v>
      </c>
      <c r="B13" s="31" t="s">
        <v>79</v>
      </c>
      <c r="C13" s="23">
        <v>354818.13</v>
      </c>
      <c r="D13" s="23">
        <v>300000</v>
      </c>
      <c r="E13" s="24">
        <v>350890</v>
      </c>
      <c r="F13" s="23"/>
      <c r="G13" s="30">
        <v>350890</v>
      </c>
    </row>
    <row r="14" spans="1:8" ht="24.95" customHeight="1" x14ac:dyDescent="0.3">
      <c r="A14" s="25" t="s">
        <v>80</v>
      </c>
      <c r="B14" s="26" t="s">
        <v>81</v>
      </c>
      <c r="C14" s="14">
        <v>1775412.71</v>
      </c>
      <c r="D14" s="15">
        <v>1937000</v>
      </c>
      <c r="E14" s="16">
        <v>1055000</v>
      </c>
      <c r="F14" s="14"/>
      <c r="G14" s="17">
        <v>1055000</v>
      </c>
      <c r="H14" s="18"/>
    </row>
    <row r="15" spans="1:8" ht="24.95" customHeight="1" x14ac:dyDescent="0.2">
      <c r="A15" s="194" t="s">
        <v>82</v>
      </c>
      <c r="B15" s="31" t="s">
        <v>81</v>
      </c>
      <c r="C15" s="23">
        <v>1775412.71</v>
      </c>
      <c r="D15" s="23">
        <v>1937000</v>
      </c>
      <c r="E15" s="24">
        <v>1055000</v>
      </c>
      <c r="F15" s="23"/>
      <c r="G15" s="30">
        <v>1055000</v>
      </c>
    </row>
    <row r="16" spans="1:8" ht="24.95" customHeight="1" x14ac:dyDescent="0.2">
      <c r="A16" s="25" t="s">
        <v>83</v>
      </c>
      <c r="B16" s="26" t="s">
        <v>84</v>
      </c>
      <c r="C16" s="14">
        <v>22008423.27</v>
      </c>
      <c r="D16" s="15">
        <v>27844100</v>
      </c>
      <c r="E16" s="16">
        <v>30302100</v>
      </c>
      <c r="F16" s="14"/>
      <c r="G16" s="17">
        <v>30302100</v>
      </c>
    </row>
    <row r="17" spans="1:7" ht="24.95" customHeight="1" x14ac:dyDescent="0.2">
      <c r="A17" s="194" t="s">
        <v>85</v>
      </c>
      <c r="B17" s="31" t="s">
        <v>86</v>
      </c>
      <c r="C17" s="23">
        <v>22008423.27</v>
      </c>
      <c r="D17" s="23">
        <v>27844100</v>
      </c>
      <c r="E17" s="24">
        <v>30302100</v>
      </c>
      <c r="F17" s="23"/>
      <c r="G17" s="30">
        <v>30302100</v>
      </c>
    </row>
    <row r="18" spans="1:7" ht="24.95" customHeight="1" x14ac:dyDescent="0.2">
      <c r="A18" s="25" t="s">
        <v>87</v>
      </c>
      <c r="B18" s="26" t="s">
        <v>88</v>
      </c>
      <c r="C18" s="14">
        <v>548725.48</v>
      </c>
      <c r="D18" s="15">
        <v>1332000</v>
      </c>
      <c r="E18" s="16">
        <v>1129500</v>
      </c>
      <c r="F18" s="14"/>
      <c r="G18" s="17">
        <v>1129500</v>
      </c>
    </row>
    <row r="19" spans="1:7" ht="24.95" customHeight="1" x14ac:dyDescent="0.2">
      <c r="A19" s="194" t="s">
        <v>89</v>
      </c>
      <c r="B19" s="31" t="s">
        <v>90</v>
      </c>
      <c r="C19" s="23">
        <v>17880</v>
      </c>
      <c r="D19" s="23">
        <v>10000</v>
      </c>
      <c r="E19" s="24">
        <v>27500</v>
      </c>
      <c r="F19" s="23"/>
      <c r="G19" s="30">
        <v>27500</v>
      </c>
    </row>
    <row r="20" spans="1:7" ht="24.95" customHeight="1" x14ac:dyDescent="0.2">
      <c r="A20" s="194" t="s">
        <v>91</v>
      </c>
      <c r="B20" s="31" t="s">
        <v>92</v>
      </c>
      <c r="C20" s="23">
        <v>417132.45</v>
      </c>
      <c r="D20" s="23">
        <v>1205500</v>
      </c>
      <c r="E20" s="24">
        <v>1000000</v>
      </c>
      <c r="F20" s="23"/>
      <c r="G20" s="30">
        <v>1000000</v>
      </c>
    </row>
    <row r="21" spans="1:7" ht="24.95" hidden="1" customHeight="1" x14ac:dyDescent="0.2">
      <c r="A21" s="194" t="s">
        <v>93</v>
      </c>
      <c r="B21" s="31" t="s">
        <v>94</v>
      </c>
      <c r="C21" s="23">
        <v>0</v>
      </c>
      <c r="D21" s="23">
        <v>0</v>
      </c>
      <c r="E21" s="24">
        <v>0</v>
      </c>
      <c r="F21" s="23"/>
      <c r="G21" s="30">
        <v>0</v>
      </c>
    </row>
    <row r="22" spans="1:7" ht="24.95" customHeight="1" x14ac:dyDescent="0.2">
      <c r="A22" s="194" t="s">
        <v>95</v>
      </c>
      <c r="B22" s="31" t="s">
        <v>96</v>
      </c>
      <c r="C22" s="23">
        <v>58348.87</v>
      </c>
      <c r="D22" s="23">
        <v>116500</v>
      </c>
      <c r="E22" s="24">
        <v>102000</v>
      </c>
      <c r="F22" s="23"/>
      <c r="G22" s="30">
        <v>102000</v>
      </c>
    </row>
    <row r="23" spans="1:7" ht="24.95" customHeight="1" x14ac:dyDescent="0.2">
      <c r="A23" s="194" t="s">
        <v>97</v>
      </c>
      <c r="B23" s="31" t="s">
        <v>98</v>
      </c>
      <c r="C23" s="23">
        <v>55364.160000000003</v>
      </c>
      <c r="D23" s="23">
        <v>0</v>
      </c>
      <c r="E23" s="24">
        <v>0</v>
      </c>
      <c r="F23" s="23"/>
      <c r="G23" s="30">
        <v>0</v>
      </c>
    </row>
    <row r="24" spans="1:7" ht="24.95" customHeight="1" x14ac:dyDescent="0.2">
      <c r="A24" s="25" t="s">
        <v>99</v>
      </c>
      <c r="B24" s="26" t="s">
        <v>100</v>
      </c>
      <c r="C24" s="14">
        <v>115335.35</v>
      </c>
      <c r="D24" s="15">
        <v>144000</v>
      </c>
      <c r="E24" s="16">
        <v>100000</v>
      </c>
      <c r="F24" s="14"/>
      <c r="G24" s="17">
        <v>100000</v>
      </c>
    </row>
    <row r="25" spans="1:7" ht="24.95" customHeight="1" x14ac:dyDescent="0.2">
      <c r="A25" s="194" t="s">
        <v>101</v>
      </c>
      <c r="B25" s="31" t="s">
        <v>100</v>
      </c>
      <c r="C25" s="23">
        <v>115335.35</v>
      </c>
      <c r="D25" s="23">
        <v>144000</v>
      </c>
      <c r="E25" s="24">
        <v>100000</v>
      </c>
      <c r="F25" s="23"/>
      <c r="G25" s="30">
        <v>100000</v>
      </c>
    </row>
    <row r="26" spans="1:7" ht="24.95" customHeight="1" x14ac:dyDescent="0.2">
      <c r="A26" s="25" t="s">
        <v>102</v>
      </c>
      <c r="B26" s="26" t="s">
        <v>103</v>
      </c>
      <c r="C26" s="14">
        <v>262.93</v>
      </c>
      <c r="D26" s="15">
        <v>1500</v>
      </c>
      <c r="E26" s="16">
        <v>500</v>
      </c>
      <c r="F26" s="14"/>
      <c r="G26" s="17">
        <v>500</v>
      </c>
    </row>
    <row r="27" spans="1:7" ht="24.95" customHeight="1" thickBot="1" x14ac:dyDescent="0.25">
      <c r="A27" s="195" t="s">
        <v>104</v>
      </c>
      <c r="B27" s="196" t="s">
        <v>103</v>
      </c>
      <c r="C27" s="34">
        <v>262.93</v>
      </c>
      <c r="D27" s="34">
        <v>1500</v>
      </c>
      <c r="E27" s="36">
        <v>500</v>
      </c>
      <c r="F27" s="34"/>
      <c r="G27" s="37">
        <v>500</v>
      </c>
    </row>
    <row r="28" spans="1:7" ht="12.75" customHeight="1" x14ac:dyDescent="0.2">
      <c r="A28" s="47"/>
      <c r="B28" s="47"/>
      <c r="C28" s="48"/>
      <c r="D28" s="48"/>
      <c r="E28" s="49"/>
      <c r="F28" s="48"/>
      <c r="G28" s="48"/>
    </row>
    <row r="29" spans="1:7" ht="12.75" customHeight="1" x14ac:dyDescent="0.2">
      <c r="A29" s="47"/>
      <c r="B29" s="47"/>
      <c r="C29" s="48"/>
      <c r="D29" s="48"/>
      <c r="E29" s="49"/>
      <c r="F29" s="48"/>
      <c r="G29" s="48"/>
    </row>
    <row r="30" spans="1:7" ht="12.75" customHeight="1" x14ac:dyDescent="0.2">
      <c r="A30" s="47"/>
      <c r="B30" s="47"/>
      <c r="C30" s="48"/>
      <c r="D30" s="48"/>
      <c r="E30" s="49"/>
      <c r="F30" s="48"/>
      <c r="G30" s="48"/>
    </row>
    <row r="31" spans="1:7" ht="12.75" customHeight="1" thickBot="1" x14ac:dyDescent="0.25">
      <c r="A31" s="47"/>
      <c r="B31" s="47"/>
      <c r="C31" s="48"/>
      <c r="D31" s="48"/>
      <c r="E31" s="49"/>
      <c r="F31" s="48"/>
      <c r="G31" s="48"/>
    </row>
    <row r="32" spans="1:7" ht="24.95" customHeight="1" x14ac:dyDescent="0.2">
      <c r="A32" s="227" t="s">
        <v>16</v>
      </c>
      <c r="B32" s="228"/>
      <c r="C32" s="191" t="s">
        <v>37</v>
      </c>
      <c r="D32" s="191" t="s">
        <v>38</v>
      </c>
      <c r="E32" s="210" t="s">
        <v>39</v>
      </c>
      <c r="F32" s="210" t="s">
        <v>148</v>
      </c>
      <c r="G32" s="211" t="s">
        <v>149</v>
      </c>
    </row>
    <row r="33" spans="1:7" ht="24.95" customHeight="1" x14ac:dyDescent="0.2">
      <c r="A33" s="223" t="s">
        <v>10</v>
      </c>
      <c r="B33" s="224"/>
      <c r="C33" s="19">
        <v>23280666.170000002</v>
      </c>
      <c r="D33" s="19">
        <v>30554200</v>
      </c>
      <c r="E33" s="20">
        <v>33112890</v>
      </c>
      <c r="F33" s="20" t="s">
        <v>151</v>
      </c>
      <c r="G33" s="21">
        <f>+G34+G37+G39+G41+G47+G49</f>
        <v>33112890</v>
      </c>
    </row>
    <row r="34" spans="1:7" ht="24.95" customHeight="1" x14ac:dyDescent="0.2">
      <c r="A34" s="25" t="s">
        <v>75</v>
      </c>
      <c r="B34" s="26" t="s">
        <v>76</v>
      </c>
      <c r="C34" s="14">
        <v>374718.13</v>
      </c>
      <c r="D34" s="15">
        <v>370600</v>
      </c>
      <c r="E34" s="16">
        <v>525790</v>
      </c>
      <c r="F34" s="14">
        <f>+F35+F36</f>
        <v>0</v>
      </c>
      <c r="G34" s="17">
        <f t="shared" ref="G34:G50" si="0">+E34+F34</f>
        <v>525790</v>
      </c>
    </row>
    <row r="35" spans="1:7" ht="24.95" customHeight="1" x14ac:dyDescent="0.2">
      <c r="A35" s="194" t="s">
        <v>77</v>
      </c>
      <c r="B35" s="31" t="s">
        <v>76</v>
      </c>
      <c r="C35" s="23">
        <v>19900</v>
      </c>
      <c r="D35" s="23">
        <v>70600</v>
      </c>
      <c r="E35" s="24">
        <v>174900</v>
      </c>
      <c r="F35" s="23"/>
      <c r="G35" s="30">
        <f t="shared" si="0"/>
        <v>174900</v>
      </c>
    </row>
    <row r="36" spans="1:7" ht="24.95" customHeight="1" x14ac:dyDescent="0.2">
      <c r="A36" s="194" t="s">
        <v>78</v>
      </c>
      <c r="B36" s="31" t="s">
        <v>79</v>
      </c>
      <c r="C36" s="23">
        <v>354818.13</v>
      </c>
      <c r="D36" s="23">
        <v>300000</v>
      </c>
      <c r="E36" s="24">
        <v>350890</v>
      </c>
      <c r="F36" s="23"/>
      <c r="G36" s="30">
        <f t="shared" si="0"/>
        <v>350890</v>
      </c>
    </row>
    <row r="37" spans="1:7" ht="24.95" customHeight="1" x14ac:dyDescent="0.2">
      <c r="A37" s="25" t="s">
        <v>80</v>
      </c>
      <c r="B37" s="26" t="s">
        <v>81</v>
      </c>
      <c r="C37" s="14">
        <v>1628183.71</v>
      </c>
      <c r="D37" s="15">
        <v>1937000</v>
      </c>
      <c r="E37" s="16">
        <v>1055000</v>
      </c>
      <c r="F37" s="14">
        <f>+F38</f>
        <v>0</v>
      </c>
      <c r="G37" s="17">
        <f t="shared" si="0"/>
        <v>1055000</v>
      </c>
    </row>
    <row r="38" spans="1:7" ht="24.95" customHeight="1" x14ac:dyDescent="0.2">
      <c r="A38" s="194" t="s">
        <v>82</v>
      </c>
      <c r="B38" s="31" t="s">
        <v>81</v>
      </c>
      <c r="C38" s="23">
        <v>1628183.71</v>
      </c>
      <c r="D38" s="23">
        <v>1937000</v>
      </c>
      <c r="E38" s="24">
        <v>1055000</v>
      </c>
      <c r="F38" s="23"/>
      <c r="G38" s="30">
        <f t="shared" si="0"/>
        <v>1055000</v>
      </c>
    </row>
    <row r="39" spans="1:7" ht="24.95" customHeight="1" x14ac:dyDescent="0.2">
      <c r="A39" s="25" t="s">
        <v>83</v>
      </c>
      <c r="B39" s="26" t="s">
        <v>84</v>
      </c>
      <c r="C39" s="14">
        <v>20628905.739999998</v>
      </c>
      <c r="D39" s="15">
        <v>26769100</v>
      </c>
      <c r="E39" s="16">
        <v>30302100</v>
      </c>
      <c r="F39" s="16" t="str">
        <f>+F40</f>
        <v>-170.000/+170.000</v>
      </c>
      <c r="G39" s="17">
        <v>30302100</v>
      </c>
    </row>
    <row r="40" spans="1:7" ht="24.95" customHeight="1" x14ac:dyDescent="0.2">
      <c r="A40" s="194" t="s">
        <v>85</v>
      </c>
      <c r="B40" s="31" t="s">
        <v>86</v>
      </c>
      <c r="C40" s="23">
        <v>20628905.739999998</v>
      </c>
      <c r="D40" s="23">
        <v>26769100</v>
      </c>
      <c r="E40" s="24">
        <v>30302100</v>
      </c>
      <c r="F40" s="215" t="s">
        <v>151</v>
      </c>
      <c r="G40" s="30">
        <v>30302100</v>
      </c>
    </row>
    <row r="41" spans="1:7" ht="24.95" customHeight="1" x14ac:dyDescent="0.2">
      <c r="A41" s="25" t="s">
        <v>87</v>
      </c>
      <c r="B41" s="26" t="s">
        <v>88</v>
      </c>
      <c r="C41" s="14">
        <v>537260.31000000006</v>
      </c>
      <c r="D41" s="15">
        <v>1332000</v>
      </c>
      <c r="E41" s="16">
        <v>1129500</v>
      </c>
      <c r="F41" s="14">
        <f>+F42+F43+F45</f>
        <v>0</v>
      </c>
      <c r="G41" s="17">
        <f t="shared" si="0"/>
        <v>1129500</v>
      </c>
    </row>
    <row r="42" spans="1:7" ht="24.95" customHeight="1" x14ac:dyDescent="0.2">
      <c r="A42" s="194" t="s">
        <v>89</v>
      </c>
      <c r="B42" s="31" t="s">
        <v>90</v>
      </c>
      <c r="C42" s="23">
        <v>30631.119999999999</v>
      </c>
      <c r="D42" s="23">
        <v>10000</v>
      </c>
      <c r="E42" s="24">
        <v>27500</v>
      </c>
      <c r="F42" s="23"/>
      <c r="G42" s="30">
        <f t="shared" si="0"/>
        <v>27500</v>
      </c>
    </row>
    <row r="43" spans="1:7" ht="24.95" customHeight="1" x14ac:dyDescent="0.2">
      <c r="A43" s="194" t="s">
        <v>91</v>
      </c>
      <c r="B43" s="31" t="s">
        <v>92</v>
      </c>
      <c r="C43" s="23">
        <v>413143.78</v>
      </c>
      <c r="D43" s="23">
        <v>1205500</v>
      </c>
      <c r="E43" s="24">
        <v>1000000</v>
      </c>
      <c r="F43" s="23"/>
      <c r="G43" s="30">
        <f t="shared" si="0"/>
        <v>1000000</v>
      </c>
    </row>
    <row r="44" spans="1:7" ht="24.95" hidden="1" customHeight="1" x14ac:dyDescent="0.2">
      <c r="A44" s="194" t="s">
        <v>93</v>
      </c>
      <c r="B44" s="31" t="s">
        <v>94</v>
      </c>
      <c r="C44" s="23">
        <v>516.59</v>
      </c>
      <c r="D44" s="23">
        <v>0</v>
      </c>
      <c r="E44" s="24">
        <v>0</v>
      </c>
      <c r="F44" s="23"/>
      <c r="G44" s="30">
        <f t="shared" si="0"/>
        <v>0</v>
      </c>
    </row>
    <row r="45" spans="1:7" ht="24.95" customHeight="1" x14ac:dyDescent="0.2">
      <c r="A45" s="194" t="s">
        <v>95</v>
      </c>
      <c r="B45" s="31" t="s">
        <v>96</v>
      </c>
      <c r="C45" s="23">
        <v>40352.03</v>
      </c>
      <c r="D45" s="23">
        <v>116500</v>
      </c>
      <c r="E45" s="24">
        <v>102000</v>
      </c>
      <c r="F45" s="23"/>
      <c r="G45" s="30">
        <f t="shared" si="0"/>
        <v>102000</v>
      </c>
    </row>
    <row r="46" spans="1:7" ht="24.95" hidden="1" customHeight="1" x14ac:dyDescent="0.2">
      <c r="A46" s="194" t="s">
        <v>97</v>
      </c>
      <c r="B46" s="31" t="s">
        <v>98</v>
      </c>
      <c r="C46" s="23">
        <v>52616.79</v>
      </c>
      <c r="D46" s="23">
        <v>0</v>
      </c>
      <c r="E46" s="24">
        <v>0</v>
      </c>
      <c r="F46" s="23"/>
      <c r="G46" s="30">
        <f t="shared" si="0"/>
        <v>0</v>
      </c>
    </row>
    <row r="47" spans="1:7" ht="24.95" customHeight="1" x14ac:dyDescent="0.2">
      <c r="A47" s="25" t="s">
        <v>99</v>
      </c>
      <c r="B47" s="26" t="s">
        <v>100</v>
      </c>
      <c r="C47" s="14">
        <v>111335.35</v>
      </c>
      <c r="D47" s="15">
        <v>144000</v>
      </c>
      <c r="E47" s="16">
        <v>100000</v>
      </c>
      <c r="F47" s="14">
        <f>+F48</f>
        <v>0</v>
      </c>
      <c r="G47" s="17">
        <f t="shared" si="0"/>
        <v>100000</v>
      </c>
    </row>
    <row r="48" spans="1:7" ht="24.95" customHeight="1" x14ac:dyDescent="0.2">
      <c r="A48" s="194" t="s">
        <v>101</v>
      </c>
      <c r="B48" s="31" t="s">
        <v>100</v>
      </c>
      <c r="C48" s="23">
        <v>111335.35</v>
      </c>
      <c r="D48" s="23">
        <v>144000</v>
      </c>
      <c r="E48" s="24">
        <v>100000</v>
      </c>
      <c r="F48" s="23"/>
      <c r="G48" s="30">
        <f t="shared" si="0"/>
        <v>100000</v>
      </c>
    </row>
    <row r="49" spans="1:7" ht="24.95" customHeight="1" x14ac:dyDescent="0.2">
      <c r="A49" s="25" t="s">
        <v>102</v>
      </c>
      <c r="B49" s="26" t="s">
        <v>103</v>
      </c>
      <c r="C49" s="14">
        <v>262.93</v>
      </c>
      <c r="D49" s="15">
        <v>1500</v>
      </c>
      <c r="E49" s="16">
        <v>500</v>
      </c>
      <c r="F49" s="14">
        <f>+F50</f>
        <v>0</v>
      </c>
      <c r="G49" s="17">
        <f t="shared" si="0"/>
        <v>500</v>
      </c>
    </row>
    <row r="50" spans="1:7" ht="24.95" customHeight="1" thickBot="1" x14ac:dyDescent="0.25">
      <c r="A50" s="195" t="s">
        <v>104</v>
      </c>
      <c r="B50" s="196" t="s">
        <v>103</v>
      </c>
      <c r="C50" s="34">
        <v>262.93</v>
      </c>
      <c r="D50" s="34">
        <v>1500</v>
      </c>
      <c r="E50" s="36">
        <v>500</v>
      </c>
      <c r="F50" s="34"/>
      <c r="G50" s="37">
        <f t="shared" si="0"/>
        <v>500</v>
      </c>
    </row>
    <row r="52" spans="1:7" ht="15.75" x14ac:dyDescent="0.2">
      <c r="F52" s="197"/>
    </row>
    <row r="53" spans="1:7" ht="15.75" x14ac:dyDescent="0.2">
      <c r="F53" s="197"/>
    </row>
  </sheetData>
  <mergeCells count="9">
    <mergeCell ref="A10:B10"/>
    <mergeCell ref="A33:B33"/>
    <mergeCell ref="A9:B9"/>
    <mergeCell ref="A32:B32"/>
    <mergeCell ref="A1:B1"/>
    <mergeCell ref="A2:B2"/>
    <mergeCell ref="A3:B3"/>
    <mergeCell ref="A4:G4"/>
    <mergeCell ref="A6:G6"/>
  </mergeCells>
  <pageMargins left="0.82677165354330717" right="0.23622047244094491" top="0.55118110236220474" bottom="0.55118110236220474" header="0.11811023622047245" footer="0.11811023622047245"/>
  <pageSetup paperSize="9" scale="7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workbookViewId="0">
      <selection activeCell="K37" sqref="K37"/>
    </sheetView>
  </sheetViews>
  <sheetFormatPr defaultRowHeight="12.75" x14ac:dyDescent="0.2"/>
  <cols>
    <col min="1" max="1" width="13.42578125" customWidth="1"/>
    <col min="2" max="2" width="21.85546875" customWidth="1"/>
    <col min="3" max="4" width="18.7109375" hidden="1" customWidth="1"/>
    <col min="5" max="7" width="18.7109375" customWidth="1"/>
  </cols>
  <sheetData>
    <row r="1" spans="1:7" ht="15.75" x14ac:dyDescent="0.25">
      <c r="A1" s="225" t="s">
        <v>0</v>
      </c>
      <c r="B1" s="225"/>
      <c r="C1" s="5"/>
      <c r="D1" s="2"/>
      <c r="E1" s="2"/>
      <c r="F1" s="2"/>
      <c r="G1" s="2"/>
    </row>
    <row r="2" spans="1:7" ht="15.75" x14ac:dyDescent="0.25">
      <c r="A2" s="225" t="s">
        <v>1</v>
      </c>
      <c r="B2" s="225"/>
      <c r="C2" s="5"/>
      <c r="D2" s="2"/>
      <c r="E2" s="2"/>
      <c r="F2" s="2"/>
      <c r="G2" s="2"/>
    </row>
    <row r="3" spans="1:7" ht="15.75" x14ac:dyDescent="0.25">
      <c r="A3" s="225" t="s">
        <v>2</v>
      </c>
      <c r="B3" s="225"/>
      <c r="C3" s="5"/>
      <c r="D3" s="2"/>
      <c r="E3" s="2"/>
      <c r="F3" s="2"/>
      <c r="G3" s="2"/>
    </row>
    <row r="4" spans="1:7" ht="15.75" x14ac:dyDescent="0.25">
      <c r="A4" s="226" t="s">
        <v>72</v>
      </c>
      <c r="B4" s="226"/>
      <c r="C4" s="226"/>
      <c r="D4" s="226"/>
      <c r="E4" s="226"/>
      <c r="F4" s="226"/>
      <c r="G4" s="226"/>
    </row>
    <row r="5" spans="1:7" ht="15.75" x14ac:dyDescent="0.25">
      <c r="A5" s="9"/>
      <c r="B5" s="9"/>
      <c r="C5" s="9"/>
      <c r="D5" s="2"/>
      <c r="E5" s="2"/>
      <c r="F5" s="2"/>
      <c r="G5" s="2"/>
    </row>
    <row r="6" spans="1:7" ht="15.75" x14ac:dyDescent="0.25">
      <c r="A6" s="226" t="s">
        <v>112</v>
      </c>
      <c r="B6" s="226"/>
      <c r="C6" s="226"/>
      <c r="D6" s="226"/>
      <c r="E6" s="226"/>
      <c r="F6" s="226"/>
      <c r="G6" s="226"/>
    </row>
    <row r="9" spans="1:7" ht="13.5" thickBot="1" x14ac:dyDescent="0.25">
      <c r="A9" s="43"/>
      <c r="B9" s="42"/>
      <c r="C9" s="42"/>
      <c r="D9" s="44"/>
      <c r="E9" s="44"/>
      <c r="F9" s="44"/>
      <c r="G9" s="44"/>
    </row>
    <row r="10" spans="1:7" ht="24.95" customHeight="1" x14ac:dyDescent="0.2">
      <c r="A10" s="219" t="s">
        <v>16</v>
      </c>
      <c r="B10" s="220"/>
      <c r="C10" s="191" t="s">
        <v>37</v>
      </c>
      <c r="D10" s="191" t="s">
        <v>38</v>
      </c>
      <c r="E10" s="210" t="s">
        <v>39</v>
      </c>
      <c r="F10" s="210" t="s">
        <v>148</v>
      </c>
      <c r="G10" s="211" t="s">
        <v>149</v>
      </c>
    </row>
    <row r="11" spans="1:7" ht="24.95" customHeight="1" x14ac:dyDescent="0.2">
      <c r="A11" s="223" t="s">
        <v>111</v>
      </c>
      <c r="B11" s="224" t="s">
        <v>10</v>
      </c>
      <c r="C11" s="19">
        <v>23280666.170000002</v>
      </c>
      <c r="D11" s="19">
        <v>30554200</v>
      </c>
      <c r="E11" s="20">
        <v>33112890</v>
      </c>
      <c r="F11" s="213" t="s">
        <v>151</v>
      </c>
      <c r="G11" s="21">
        <f>+E11</f>
        <v>33112890</v>
      </c>
    </row>
    <row r="12" spans="1:7" ht="24.95" customHeight="1" x14ac:dyDescent="0.2">
      <c r="A12" s="25" t="s">
        <v>105</v>
      </c>
      <c r="B12" s="26" t="s">
        <v>106</v>
      </c>
      <c r="C12" s="14">
        <v>23280666.170000002</v>
      </c>
      <c r="D12" s="15">
        <v>30554200</v>
      </c>
      <c r="E12" s="16">
        <v>33112890</v>
      </c>
      <c r="F12" s="214" t="s">
        <v>151</v>
      </c>
      <c r="G12" s="17">
        <v>33112890</v>
      </c>
    </row>
    <row r="13" spans="1:7" ht="24.95" customHeight="1" x14ac:dyDescent="0.2">
      <c r="A13" s="193" t="s">
        <v>107</v>
      </c>
      <c r="B13" s="29" t="s">
        <v>108</v>
      </c>
      <c r="C13" s="29">
        <v>89569.77</v>
      </c>
      <c r="D13" s="24">
        <v>19900</v>
      </c>
      <c r="E13" s="23">
        <v>84900</v>
      </c>
      <c r="F13" s="23"/>
      <c r="G13" s="198">
        <v>33112890</v>
      </c>
    </row>
    <row r="14" spans="1:7" ht="24.95" customHeight="1" thickBot="1" x14ac:dyDescent="0.25">
      <c r="A14" s="195" t="s">
        <v>109</v>
      </c>
      <c r="B14" s="196" t="s">
        <v>110</v>
      </c>
      <c r="C14" s="34">
        <v>23191096.399999999</v>
      </c>
      <c r="D14" s="34">
        <v>30534300</v>
      </c>
      <c r="E14" s="36">
        <v>33027990</v>
      </c>
      <c r="F14" s="212" t="s">
        <v>151</v>
      </c>
      <c r="G14" s="37">
        <v>33112890</v>
      </c>
    </row>
  </sheetData>
  <mergeCells count="7">
    <mergeCell ref="A10:B10"/>
    <mergeCell ref="A11:B11"/>
    <mergeCell ref="A1:B1"/>
    <mergeCell ref="A2:B2"/>
    <mergeCell ref="A3:B3"/>
    <mergeCell ref="A4:G4"/>
    <mergeCell ref="A6:G6"/>
  </mergeCells>
  <pageMargins left="0.7" right="0.7" top="0.75" bottom="0.75" header="0.3" footer="0.3"/>
  <pageSetup paperSize="9" scale="97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workbookViewId="0">
      <selection activeCell="L34" sqref="L34"/>
    </sheetView>
  </sheetViews>
  <sheetFormatPr defaultRowHeight="12.75" x14ac:dyDescent="0.2"/>
  <cols>
    <col min="1" max="1" width="7.5703125" customWidth="1"/>
    <col min="2" max="2" width="31" customWidth="1"/>
    <col min="3" max="4" width="18.7109375" hidden="1" customWidth="1"/>
    <col min="5" max="7" width="18.7109375" customWidth="1"/>
  </cols>
  <sheetData>
    <row r="1" spans="1:7" ht="15.75" x14ac:dyDescent="0.25">
      <c r="A1" s="225" t="s">
        <v>0</v>
      </c>
      <c r="B1" s="225"/>
      <c r="C1" s="5"/>
      <c r="D1" s="2"/>
      <c r="E1" s="2"/>
      <c r="F1" s="2"/>
      <c r="G1" s="2"/>
    </row>
    <row r="2" spans="1:7" ht="15.75" x14ac:dyDescent="0.25">
      <c r="A2" s="225" t="s">
        <v>1</v>
      </c>
      <c r="B2" s="225"/>
      <c r="C2" s="5"/>
      <c r="D2" s="2"/>
      <c r="E2" s="2"/>
      <c r="F2" s="2"/>
      <c r="G2" s="2"/>
    </row>
    <row r="3" spans="1:7" ht="15.75" x14ac:dyDescent="0.25">
      <c r="A3" s="225" t="s">
        <v>2</v>
      </c>
      <c r="B3" s="225"/>
      <c r="C3" s="5"/>
      <c r="D3" s="2"/>
      <c r="E3" s="2"/>
      <c r="F3" s="2"/>
      <c r="G3" s="2"/>
    </row>
    <row r="4" spans="1:7" ht="15.75" x14ac:dyDescent="0.25">
      <c r="A4" s="226" t="s">
        <v>116</v>
      </c>
      <c r="B4" s="226"/>
      <c r="C4" s="226"/>
      <c r="D4" s="226"/>
      <c r="E4" s="226"/>
      <c r="F4" s="226"/>
      <c r="G4" s="226"/>
    </row>
    <row r="5" spans="1:7" ht="15.75" x14ac:dyDescent="0.25">
      <c r="A5" s="9"/>
      <c r="B5" s="9"/>
      <c r="C5" s="9"/>
      <c r="D5" s="2"/>
      <c r="E5" s="2"/>
      <c r="F5" s="2"/>
      <c r="G5" s="2"/>
    </row>
    <row r="6" spans="1:7" ht="15.75" x14ac:dyDescent="0.25">
      <c r="A6" s="226" t="s">
        <v>117</v>
      </c>
      <c r="B6" s="226"/>
      <c r="C6" s="226"/>
      <c r="D6" s="226"/>
      <c r="E6" s="226"/>
      <c r="F6" s="226"/>
      <c r="G6" s="226"/>
    </row>
    <row r="9" spans="1:7" ht="13.5" thickBot="1" x14ac:dyDescent="0.25">
      <c r="A9" s="43"/>
      <c r="B9" s="42"/>
      <c r="C9" s="42"/>
      <c r="D9" s="44"/>
      <c r="E9" s="44"/>
      <c r="F9" s="44"/>
      <c r="G9" s="44"/>
    </row>
    <row r="10" spans="1:7" ht="24" customHeight="1" x14ac:dyDescent="0.2">
      <c r="A10" s="219" t="s">
        <v>16</v>
      </c>
      <c r="B10" s="220"/>
      <c r="C10" s="191" t="s">
        <v>37</v>
      </c>
      <c r="D10" s="191" t="s">
        <v>38</v>
      </c>
      <c r="E10" s="191" t="s">
        <v>39</v>
      </c>
      <c r="F10" s="191" t="s">
        <v>148</v>
      </c>
      <c r="G10" s="192" t="s">
        <v>149</v>
      </c>
    </row>
    <row r="11" spans="1:7" ht="24" customHeight="1" x14ac:dyDescent="0.2">
      <c r="A11" s="223" t="s">
        <v>115</v>
      </c>
      <c r="B11" s="224"/>
      <c r="C11" s="19">
        <v>0</v>
      </c>
      <c r="D11" s="19">
        <v>0</v>
      </c>
      <c r="E11" s="20">
        <v>0</v>
      </c>
      <c r="F11" s="19">
        <v>0</v>
      </c>
      <c r="G11" s="21">
        <v>0</v>
      </c>
    </row>
    <row r="12" spans="1:7" ht="24" customHeight="1" x14ac:dyDescent="0.2">
      <c r="A12" s="193">
        <v>8</v>
      </c>
      <c r="B12" s="29" t="s">
        <v>113</v>
      </c>
      <c r="C12" s="29">
        <v>0</v>
      </c>
      <c r="D12" s="24">
        <v>0</v>
      </c>
      <c r="E12" s="23">
        <v>0</v>
      </c>
      <c r="F12" s="23">
        <v>0</v>
      </c>
      <c r="G12" s="198">
        <v>0</v>
      </c>
    </row>
    <row r="13" spans="1:7" ht="24" customHeight="1" thickBot="1" x14ac:dyDescent="0.25">
      <c r="A13" s="195">
        <v>5</v>
      </c>
      <c r="B13" s="35" t="s">
        <v>114</v>
      </c>
      <c r="C13" s="34">
        <v>0</v>
      </c>
      <c r="D13" s="34">
        <v>0</v>
      </c>
      <c r="E13" s="36">
        <v>0</v>
      </c>
      <c r="F13" s="34">
        <v>0</v>
      </c>
      <c r="G13" s="37">
        <v>0</v>
      </c>
    </row>
    <row r="16" spans="1:7" ht="15.75" x14ac:dyDescent="0.25">
      <c r="A16" s="226" t="s">
        <v>118</v>
      </c>
      <c r="B16" s="226"/>
      <c r="C16" s="226"/>
      <c r="D16" s="226"/>
      <c r="E16" s="226"/>
      <c r="F16" s="226"/>
      <c r="G16" s="226"/>
    </row>
    <row r="19" spans="1:7" ht="13.5" thickBot="1" x14ac:dyDescent="0.25">
      <c r="A19" s="43"/>
      <c r="B19" s="42"/>
      <c r="C19" s="42"/>
      <c r="D19" s="44"/>
      <c r="E19" s="44"/>
      <c r="F19" s="44"/>
      <c r="G19" s="44"/>
    </row>
    <row r="20" spans="1:7" ht="24" customHeight="1" x14ac:dyDescent="0.2">
      <c r="A20" s="219" t="s">
        <v>16</v>
      </c>
      <c r="B20" s="220"/>
      <c r="C20" s="191" t="s">
        <v>37</v>
      </c>
      <c r="D20" s="191" t="s">
        <v>38</v>
      </c>
      <c r="E20" s="191" t="s">
        <v>39</v>
      </c>
      <c r="F20" s="191" t="s">
        <v>148</v>
      </c>
      <c r="G20" s="192" t="s">
        <v>149</v>
      </c>
    </row>
    <row r="21" spans="1:7" ht="24" customHeight="1" x14ac:dyDescent="0.2">
      <c r="A21" s="223" t="s">
        <v>115</v>
      </c>
      <c r="B21" s="224"/>
      <c r="C21" s="19">
        <v>0</v>
      </c>
      <c r="D21" s="19">
        <v>0</v>
      </c>
      <c r="E21" s="20">
        <v>0</v>
      </c>
      <c r="F21" s="19">
        <v>0</v>
      </c>
      <c r="G21" s="21">
        <v>0</v>
      </c>
    </row>
    <row r="22" spans="1:7" ht="24" customHeight="1" x14ac:dyDescent="0.2">
      <c r="A22" s="193">
        <v>8</v>
      </c>
      <c r="B22" s="29" t="s">
        <v>113</v>
      </c>
      <c r="C22" s="29">
        <v>0</v>
      </c>
      <c r="D22" s="24">
        <v>0</v>
      </c>
      <c r="E22" s="23">
        <v>0</v>
      </c>
      <c r="F22" s="23">
        <v>0</v>
      </c>
      <c r="G22" s="198">
        <v>0</v>
      </c>
    </row>
    <row r="23" spans="1:7" ht="24" customHeight="1" thickBot="1" x14ac:dyDescent="0.25">
      <c r="A23" s="195">
        <v>5</v>
      </c>
      <c r="B23" s="35" t="s">
        <v>114</v>
      </c>
      <c r="C23" s="34">
        <v>0</v>
      </c>
      <c r="D23" s="34">
        <v>0</v>
      </c>
      <c r="E23" s="36">
        <v>0</v>
      </c>
      <c r="F23" s="34">
        <v>0</v>
      </c>
      <c r="G23" s="37">
        <v>0</v>
      </c>
    </row>
  </sheetData>
  <mergeCells count="10">
    <mergeCell ref="A16:G16"/>
    <mergeCell ref="A20:B20"/>
    <mergeCell ref="A21:B21"/>
    <mergeCell ref="A11:B11"/>
    <mergeCell ref="A1:B1"/>
    <mergeCell ref="A2:B2"/>
    <mergeCell ref="A3:B3"/>
    <mergeCell ref="A4:G4"/>
    <mergeCell ref="A6:G6"/>
    <mergeCell ref="A10:B10"/>
  </mergeCells>
  <pageMargins left="0.7" right="0.7" top="0.75" bottom="0.75" header="0.3" footer="0.3"/>
  <pageSetup paperSize="9"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="85" zoomScaleNormal="85" workbookViewId="0">
      <selection activeCell="O34" sqref="O34"/>
    </sheetView>
  </sheetViews>
  <sheetFormatPr defaultRowHeight="12.75" x14ac:dyDescent="0.2"/>
  <cols>
    <col min="1" max="1" width="15.85546875" customWidth="1"/>
    <col min="2" max="2" width="46.140625" customWidth="1"/>
    <col min="3" max="4" width="18.7109375" hidden="1" customWidth="1"/>
    <col min="5" max="7" width="18.7109375" customWidth="1"/>
    <col min="8" max="8" width="9.140625" customWidth="1"/>
    <col min="9" max="9" width="13.7109375" customWidth="1"/>
    <col min="10" max="10" width="4.7109375" customWidth="1"/>
    <col min="11" max="11" width="5.28515625" customWidth="1"/>
    <col min="12" max="12" width="3.5703125" customWidth="1"/>
    <col min="13" max="13" width="4.5703125" customWidth="1"/>
    <col min="14" max="14" width="1.140625" customWidth="1"/>
    <col min="15" max="15" width="7.85546875" customWidth="1"/>
  </cols>
  <sheetData>
    <row r="1" spans="1:7" ht="15.75" customHeight="1" x14ac:dyDescent="0.25">
      <c r="A1" s="2" t="s">
        <v>0</v>
      </c>
      <c r="B1" s="2"/>
      <c r="C1" s="6"/>
      <c r="D1" s="6"/>
      <c r="E1" s="6"/>
      <c r="F1" s="6"/>
      <c r="G1" s="6"/>
    </row>
    <row r="2" spans="1:7" ht="15.75" customHeight="1" x14ac:dyDescent="0.25">
      <c r="A2" s="2" t="s">
        <v>1</v>
      </c>
      <c r="B2" s="2"/>
      <c r="C2" s="6"/>
      <c r="D2" s="6"/>
      <c r="E2" s="6"/>
      <c r="F2" s="6"/>
      <c r="G2" s="6"/>
    </row>
    <row r="3" spans="1:7" ht="15.75" customHeight="1" x14ac:dyDescent="0.25">
      <c r="A3" s="2" t="s">
        <v>2</v>
      </c>
      <c r="B3" s="2"/>
      <c r="C3" s="6"/>
      <c r="D3" s="6"/>
      <c r="E3" s="6"/>
      <c r="F3" s="6"/>
      <c r="G3" s="6"/>
    </row>
    <row r="4" spans="1:7" ht="15.75" customHeight="1" x14ac:dyDescent="0.2">
      <c r="A4" s="216" t="s">
        <v>150</v>
      </c>
      <c r="B4" s="216"/>
      <c r="C4" s="216"/>
      <c r="D4" s="216"/>
      <c r="E4" s="216"/>
      <c r="F4" s="216"/>
      <c r="G4" s="216"/>
    </row>
    <row r="5" spans="1:7" ht="15.75" customHeight="1" x14ac:dyDescent="0.2"/>
    <row r="6" spans="1:7" ht="15.75" customHeight="1" x14ac:dyDescent="0.25">
      <c r="A6" s="229" t="s">
        <v>141</v>
      </c>
      <c r="B6" s="229"/>
      <c r="C6" s="229"/>
      <c r="D6" s="229"/>
      <c r="E6" s="229"/>
      <c r="F6" s="229"/>
      <c r="G6" s="229"/>
    </row>
    <row r="7" spans="1:7" ht="15.75" customHeight="1" x14ac:dyDescent="0.2">
      <c r="A7" s="6"/>
      <c r="B7" s="6"/>
      <c r="C7" s="6"/>
      <c r="D7" s="6"/>
      <c r="E7" s="6"/>
      <c r="F7" s="6"/>
      <c r="G7" s="6"/>
    </row>
    <row r="8" spans="1:7" ht="15.75" customHeight="1" thickBot="1" x14ac:dyDescent="0.25">
      <c r="A8" s="6"/>
      <c r="B8" s="6"/>
      <c r="C8" s="6"/>
      <c r="D8" s="6"/>
      <c r="E8" s="6"/>
      <c r="F8" s="6"/>
      <c r="G8" s="6"/>
    </row>
    <row r="9" spans="1:7" ht="24.95" customHeight="1" x14ac:dyDescent="0.2">
      <c r="A9" s="64" t="s">
        <v>3</v>
      </c>
      <c r="B9" s="65" t="s">
        <v>4</v>
      </c>
      <c r="C9" s="66" t="s">
        <v>37</v>
      </c>
      <c r="D9" s="66" t="s">
        <v>38</v>
      </c>
      <c r="E9" s="66" t="s">
        <v>39</v>
      </c>
      <c r="F9" s="66" t="s">
        <v>148</v>
      </c>
      <c r="G9" s="66" t="s">
        <v>149</v>
      </c>
    </row>
    <row r="10" spans="1:7" ht="24.95" customHeight="1" x14ac:dyDescent="0.2">
      <c r="A10" s="67" t="s">
        <v>128</v>
      </c>
      <c r="B10" s="51" t="s">
        <v>0</v>
      </c>
      <c r="C10" s="52">
        <v>23280666.170000002</v>
      </c>
      <c r="D10" s="53">
        <v>30554200</v>
      </c>
      <c r="E10" s="53">
        <v>33112890</v>
      </c>
      <c r="F10" s="53"/>
      <c r="G10" s="68">
        <f>+E10+F10</f>
        <v>33112890</v>
      </c>
    </row>
    <row r="11" spans="1:7" ht="24.95" customHeight="1" x14ac:dyDescent="0.2">
      <c r="A11" s="69" t="s">
        <v>129</v>
      </c>
      <c r="B11" s="54" t="s">
        <v>131</v>
      </c>
      <c r="C11" s="55">
        <v>23280666.170000002</v>
      </c>
      <c r="D11" s="56">
        <v>30554200</v>
      </c>
      <c r="E11" s="56">
        <v>33112890</v>
      </c>
      <c r="F11" s="56"/>
      <c r="G11" s="70">
        <f t="shared" ref="G11:G74" si="0">+E11+F11</f>
        <v>33112890</v>
      </c>
    </row>
    <row r="12" spans="1:7" ht="24.95" customHeight="1" x14ac:dyDescent="0.2">
      <c r="A12" s="69" t="s">
        <v>130</v>
      </c>
      <c r="B12" s="54" t="s">
        <v>132</v>
      </c>
      <c r="C12" s="56">
        <v>23280666.170000002</v>
      </c>
      <c r="D12" s="56">
        <v>30554200</v>
      </c>
      <c r="E12" s="56">
        <v>33112890</v>
      </c>
      <c r="F12" s="56"/>
      <c r="G12" s="70">
        <f t="shared" si="0"/>
        <v>33112890</v>
      </c>
    </row>
    <row r="13" spans="1:7" ht="24.95" customHeight="1" thickBot="1" x14ac:dyDescent="0.25">
      <c r="A13" s="71" t="s">
        <v>127</v>
      </c>
      <c r="B13" s="72" t="s">
        <v>0</v>
      </c>
      <c r="C13" s="73">
        <v>23280666.170000002</v>
      </c>
      <c r="D13" s="73">
        <v>30554200</v>
      </c>
      <c r="E13" s="73">
        <v>33112890</v>
      </c>
      <c r="F13" s="73"/>
      <c r="G13" s="74">
        <f t="shared" si="0"/>
        <v>33112890</v>
      </c>
    </row>
    <row r="14" spans="1:7" ht="24.95" hidden="1" customHeight="1" x14ac:dyDescent="0.2">
      <c r="A14" s="208"/>
      <c r="B14" s="75" t="s">
        <v>10</v>
      </c>
      <c r="C14" s="76">
        <v>23280666.170000002</v>
      </c>
      <c r="D14" s="76">
        <v>30925700</v>
      </c>
      <c r="E14" s="77">
        <v>33112890</v>
      </c>
      <c r="F14" s="76"/>
      <c r="G14" s="209">
        <f t="shared" si="0"/>
        <v>33112890</v>
      </c>
    </row>
    <row r="15" spans="1:7" ht="24.95" customHeight="1" thickBot="1" x14ac:dyDescent="0.25">
      <c r="A15" s="91" t="s">
        <v>119</v>
      </c>
      <c r="B15" s="92" t="s">
        <v>133</v>
      </c>
      <c r="C15" s="93">
        <v>23191096.399999999</v>
      </c>
      <c r="D15" s="94">
        <v>30534300</v>
      </c>
      <c r="E15" s="94">
        <v>33027990</v>
      </c>
      <c r="F15" s="94"/>
      <c r="G15" s="95">
        <f t="shared" si="0"/>
        <v>33027990</v>
      </c>
    </row>
    <row r="16" spans="1:7" ht="24.95" customHeight="1" thickTop="1" x14ac:dyDescent="0.2">
      <c r="A16" s="86" t="s">
        <v>120</v>
      </c>
      <c r="B16" s="87" t="s">
        <v>134</v>
      </c>
      <c r="C16" s="88">
        <v>22836278.27</v>
      </c>
      <c r="D16" s="88">
        <v>30183600</v>
      </c>
      <c r="E16" s="89">
        <v>32677100</v>
      </c>
      <c r="F16" s="88"/>
      <c r="G16" s="90">
        <f t="shared" si="0"/>
        <v>32677100</v>
      </c>
    </row>
    <row r="17" spans="1:7" ht="24.95" customHeight="1" x14ac:dyDescent="0.2">
      <c r="A17" s="80" t="s">
        <v>77</v>
      </c>
      <c r="B17" s="61" t="s">
        <v>76</v>
      </c>
      <c r="C17" s="62">
        <v>0</v>
      </c>
      <c r="D17" s="62">
        <v>0</v>
      </c>
      <c r="E17" s="63">
        <v>90000</v>
      </c>
      <c r="F17" s="62"/>
      <c r="G17" s="81">
        <f t="shared" si="0"/>
        <v>90000</v>
      </c>
    </row>
    <row r="18" spans="1:7" ht="24.95" customHeight="1" x14ac:dyDescent="0.2">
      <c r="A18" s="82" t="s">
        <v>11</v>
      </c>
      <c r="B18" s="22" t="s">
        <v>12</v>
      </c>
      <c r="C18" s="23">
        <v>0</v>
      </c>
      <c r="D18" s="23">
        <v>0</v>
      </c>
      <c r="E18" s="24">
        <v>90000</v>
      </c>
      <c r="F18" s="23"/>
      <c r="G18" s="30">
        <f t="shared" si="0"/>
        <v>90000</v>
      </c>
    </row>
    <row r="19" spans="1:7" ht="24.95" customHeight="1" x14ac:dyDescent="0.2">
      <c r="A19" s="112" t="s">
        <v>56</v>
      </c>
      <c r="B19" s="113" t="s">
        <v>57</v>
      </c>
      <c r="C19" s="114">
        <v>0</v>
      </c>
      <c r="D19" s="114">
        <v>0</v>
      </c>
      <c r="E19" s="115">
        <v>90000</v>
      </c>
      <c r="F19" s="114"/>
      <c r="G19" s="116">
        <f t="shared" si="0"/>
        <v>90000</v>
      </c>
    </row>
    <row r="20" spans="1:7" ht="24.95" hidden="1" customHeight="1" x14ac:dyDescent="0.2">
      <c r="A20" s="102" t="s">
        <v>64</v>
      </c>
      <c r="B20" s="103" t="s">
        <v>65</v>
      </c>
      <c r="C20" s="104">
        <v>0</v>
      </c>
      <c r="D20" s="104">
        <v>0</v>
      </c>
      <c r="E20" s="105">
        <v>0</v>
      </c>
      <c r="F20" s="104"/>
      <c r="G20" s="106">
        <f t="shared" si="0"/>
        <v>0</v>
      </c>
    </row>
    <row r="21" spans="1:7" ht="24.95" customHeight="1" x14ac:dyDescent="0.2">
      <c r="A21" s="80" t="s">
        <v>82</v>
      </c>
      <c r="B21" s="61" t="s">
        <v>81</v>
      </c>
      <c r="C21" s="62">
        <v>1628183.71</v>
      </c>
      <c r="D21" s="62">
        <v>1937000</v>
      </c>
      <c r="E21" s="63">
        <v>1055000</v>
      </c>
      <c r="F21" s="62"/>
      <c r="G21" s="81">
        <f t="shared" si="0"/>
        <v>1055000</v>
      </c>
    </row>
    <row r="22" spans="1:7" ht="24.95" customHeight="1" x14ac:dyDescent="0.2">
      <c r="A22" s="82" t="s">
        <v>11</v>
      </c>
      <c r="B22" s="22" t="s">
        <v>12</v>
      </c>
      <c r="C22" s="23">
        <v>1628183.71</v>
      </c>
      <c r="D22" s="23">
        <v>1937000</v>
      </c>
      <c r="E22" s="24">
        <v>1055000</v>
      </c>
      <c r="F22" s="23"/>
      <c r="G22" s="30">
        <f t="shared" si="0"/>
        <v>1055000</v>
      </c>
    </row>
    <row r="23" spans="1:7" ht="24.95" customHeight="1" x14ac:dyDescent="0.2">
      <c r="A23" s="112" t="s">
        <v>54</v>
      </c>
      <c r="B23" s="113" t="s">
        <v>55</v>
      </c>
      <c r="C23" s="114">
        <v>70800</v>
      </c>
      <c r="D23" s="114">
        <v>73000</v>
      </c>
      <c r="E23" s="115">
        <v>73000</v>
      </c>
      <c r="F23" s="114"/>
      <c r="G23" s="116">
        <f t="shared" si="0"/>
        <v>73000</v>
      </c>
    </row>
    <row r="24" spans="1:7" ht="24.95" customHeight="1" x14ac:dyDescent="0.2">
      <c r="A24" s="117" t="s">
        <v>56</v>
      </c>
      <c r="B24" s="118" t="s">
        <v>57</v>
      </c>
      <c r="C24" s="119">
        <v>1557383.71</v>
      </c>
      <c r="D24" s="119">
        <v>1854000</v>
      </c>
      <c r="E24" s="120">
        <v>982000</v>
      </c>
      <c r="F24" s="119"/>
      <c r="G24" s="121">
        <f t="shared" si="0"/>
        <v>982000</v>
      </c>
    </row>
    <row r="25" spans="1:7" ht="24.95" hidden="1" customHeight="1" x14ac:dyDescent="0.2">
      <c r="A25" s="117" t="s">
        <v>60</v>
      </c>
      <c r="B25" s="118" t="s">
        <v>61</v>
      </c>
      <c r="C25" s="119">
        <v>0</v>
      </c>
      <c r="D25" s="119">
        <v>0</v>
      </c>
      <c r="E25" s="120">
        <v>0</v>
      </c>
      <c r="F25" s="119"/>
      <c r="G25" s="121">
        <f t="shared" si="0"/>
        <v>0</v>
      </c>
    </row>
    <row r="26" spans="1:7" ht="24.95" customHeight="1" x14ac:dyDescent="0.2">
      <c r="A26" s="117" t="s">
        <v>62</v>
      </c>
      <c r="B26" s="118" t="s">
        <v>63</v>
      </c>
      <c r="C26" s="119">
        <v>0</v>
      </c>
      <c r="D26" s="119">
        <v>10000</v>
      </c>
      <c r="E26" s="120">
        <v>0</v>
      </c>
      <c r="F26" s="119"/>
      <c r="G26" s="121">
        <f t="shared" si="0"/>
        <v>0</v>
      </c>
    </row>
    <row r="27" spans="1:7" ht="24.95" hidden="1" customHeight="1" x14ac:dyDescent="0.2">
      <c r="A27" s="102" t="s">
        <v>64</v>
      </c>
      <c r="B27" s="103" t="s">
        <v>65</v>
      </c>
      <c r="C27" s="104">
        <v>0</v>
      </c>
      <c r="D27" s="104">
        <v>0</v>
      </c>
      <c r="E27" s="105">
        <v>0</v>
      </c>
      <c r="F27" s="104"/>
      <c r="G27" s="106">
        <f t="shared" si="0"/>
        <v>0</v>
      </c>
    </row>
    <row r="28" spans="1:7" ht="24.95" customHeight="1" x14ac:dyDescent="0.2">
      <c r="A28" s="80" t="s">
        <v>85</v>
      </c>
      <c r="B28" s="61" t="s">
        <v>86</v>
      </c>
      <c r="C28" s="62">
        <v>20628905.739999998</v>
      </c>
      <c r="D28" s="62">
        <v>26769100</v>
      </c>
      <c r="E28" s="63">
        <v>30302100</v>
      </c>
      <c r="F28" s="62">
        <f>+F29+F36</f>
        <v>0</v>
      </c>
      <c r="G28" s="81">
        <f t="shared" si="0"/>
        <v>30302100</v>
      </c>
    </row>
    <row r="29" spans="1:7" ht="24.95" customHeight="1" x14ac:dyDescent="0.2">
      <c r="A29" s="82" t="s">
        <v>11</v>
      </c>
      <c r="B29" s="22" t="s">
        <v>12</v>
      </c>
      <c r="C29" s="23">
        <v>20514593.25</v>
      </c>
      <c r="D29" s="23">
        <v>26041900</v>
      </c>
      <c r="E29" s="24">
        <v>29356900</v>
      </c>
      <c r="F29" s="23">
        <f>+F30</f>
        <v>-170000</v>
      </c>
      <c r="G29" s="30">
        <f t="shared" si="0"/>
        <v>29186900</v>
      </c>
    </row>
    <row r="30" spans="1:7" ht="24.95" customHeight="1" x14ac:dyDescent="0.2">
      <c r="A30" s="112" t="s">
        <v>54</v>
      </c>
      <c r="B30" s="113" t="s">
        <v>55</v>
      </c>
      <c r="C30" s="114">
        <v>17547264.920000002</v>
      </c>
      <c r="D30" s="114">
        <v>22655700</v>
      </c>
      <c r="E30" s="115">
        <v>24496600</v>
      </c>
      <c r="F30" s="114">
        <v>-170000</v>
      </c>
      <c r="G30" s="116">
        <f t="shared" si="0"/>
        <v>24326600</v>
      </c>
    </row>
    <row r="31" spans="1:7" ht="24.95" customHeight="1" x14ac:dyDescent="0.2">
      <c r="A31" s="117" t="s">
        <v>56</v>
      </c>
      <c r="B31" s="118" t="s">
        <v>57</v>
      </c>
      <c r="C31" s="119">
        <v>2910234.16</v>
      </c>
      <c r="D31" s="119">
        <v>3328000</v>
      </c>
      <c r="E31" s="120">
        <v>4790000</v>
      </c>
      <c r="F31" s="119"/>
      <c r="G31" s="121">
        <f t="shared" si="0"/>
        <v>4790000</v>
      </c>
    </row>
    <row r="32" spans="1:7" ht="24.95" customHeight="1" x14ac:dyDescent="0.2">
      <c r="A32" s="117" t="s">
        <v>58</v>
      </c>
      <c r="B32" s="118" t="s">
        <v>59</v>
      </c>
      <c r="C32" s="119">
        <v>42375.95</v>
      </c>
      <c r="D32" s="119">
        <v>46200</v>
      </c>
      <c r="E32" s="120">
        <v>49300</v>
      </c>
      <c r="F32" s="119"/>
      <c r="G32" s="121">
        <f t="shared" si="0"/>
        <v>49300</v>
      </c>
    </row>
    <row r="33" spans="1:7" ht="24.95" hidden="1" customHeight="1" x14ac:dyDescent="0.2">
      <c r="A33" s="117" t="s">
        <v>60</v>
      </c>
      <c r="B33" s="118" t="s">
        <v>61</v>
      </c>
      <c r="C33" s="119">
        <v>0</v>
      </c>
      <c r="D33" s="119">
        <v>0</v>
      </c>
      <c r="E33" s="120">
        <v>0</v>
      </c>
      <c r="F33" s="119"/>
      <c r="G33" s="121">
        <f t="shared" si="0"/>
        <v>0</v>
      </c>
    </row>
    <row r="34" spans="1:7" ht="24.95" customHeight="1" x14ac:dyDescent="0.2">
      <c r="A34" s="117" t="s">
        <v>62</v>
      </c>
      <c r="B34" s="118" t="s">
        <v>63</v>
      </c>
      <c r="C34" s="119">
        <v>8998.7000000000007</v>
      </c>
      <c r="D34" s="119">
        <v>10000</v>
      </c>
      <c r="E34" s="120">
        <v>20000</v>
      </c>
      <c r="F34" s="119"/>
      <c r="G34" s="121">
        <f t="shared" si="0"/>
        <v>20000</v>
      </c>
    </row>
    <row r="35" spans="1:7" ht="24.95" customHeight="1" x14ac:dyDescent="0.2">
      <c r="A35" s="122" t="s">
        <v>64</v>
      </c>
      <c r="B35" s="123" t="s">
        <v>65</v>
      </c>
      <c r="C35" s="124">
        <v>5719.52</v>
      </c>
      <c r="D35" s="124">
        <v>2000</v>
      </c>
      <c r="E35" s="125">
        <v>1000</v>
      </c>
      <c r="F35" s="124"/>
      <c r="G35" s="126">
        <f t="shared" si="0"/>
        <v>1000</v>
      </c>
    </row>
    <row r="36" spans="1:7" ht="24.95" customHeight="1" x14ac:dyDescent="0.2">
      <c r="A36" s="82" t="s">
        <v>13</v>
      </c>
      <c r="B36" s="22" t="s">
        <v>14</v>
      </c>
      <c r="C36" s="23">
        <v>114312.49</v>
      </c>
      <c r="D36" s="23">
        <v>727200</v>
      </c>
      <c r="E36" s="24">
        <v>945200</v>
      </c>
      <c r="F36" s="23">
        <f>+F38+F39</f>
        <v>170000</v>
      </c>
      <c r="G36" s="30">
        <f t="shared" si="0"/>
        <v>1115200</v>
      </c>
    </row>
    <row r="37" spans="1:7" ht="24.95" customHeight="1" x14ac:dyDescent="0.2">
      <c r="A37" s="112" t="s">
        <v>66</v>
      </c>
      <c r="B37" s="113" t="s">
        <v>67</v>
      </c>
      <c r="C37" s="114">
        <v>11729.44</v>
      </c>
      <c r="D37" s="114">
        <v>22200</v>
      </c>
      <c r="E37" s="115">
        <v>20000</v>
      </c>
      <c r="F37" s="114"/>
      <c r="G37" s="116">
        <f t="shared" si="0"/>
        <v>20000</v>
      </c>
    </row>
    <row r="38" spans="1:7" ht="24.95" customHeight="1" x14ac:dyDescent="0.2">
      <c r="A38" s="127" t="s">
        <v>68</v>
      </c>
      <c r="B38" s="128" t="s">
        <v>69</v>
      </c>
      <c r="C38" s="129">
        <v>102113.19</v>
      </c>
      <c r="D38" s="129">
        <v>600100</v>
      </c>
      <c r="E38" s="130">
        <v>613800</v>
      </c>
      <c r="F38" s="129">
        <v>26200</v>
      </c>
      <c r="G38" s="131">
        <f t="shared" si="0"/>
        <v>640000</v>
      </c>
    </row>
    <row r="39" spans="1:7" ht="24.95" customHeight="1" x14ac:dyDescent="0.2">
      <c r="A39" s="122" t="s">
        <v>70</v>
      </c>
      <c r="B39" s="123" t="s">
        <v>71</v>
      </c>
      <c r="C39" s="124">
        <v>469.86</v>
      </c>
      <c r="D39" s="124">
        <v>104900</v>
      </c>
      <c r="E39" s="125">
        <v>311400</v>
      </c>
      <c r="F39" s="124">
        <v>143800</v>
      </c>
      <c r="G39" s="126">
        <f t="shared" si="0"/>
        <v>455200</v>
      </c>
    </row>
    <row r="40" spans="1:7" ht="24.95" customHeight="1" x14ac:dyDescent="0.2">
      <c r="A40" s="80" t="s">
        <v>89</v>
      </c>
      <c r="B40" s="61" t="s">
        <v>90</v>
      </c>
      <c r="C40" s="62">
        <v>0</v>
      </c>
      <c r="D40" s="62">
        <v>10000</v>
      </c>
      <c r="E40" s="63">
        <v>27500</v>
      </c>
      <c r="F40" s="62"/>
      <c r="G40" s="81">
        <f t="shared" si="0"/>
        <v>27500</v>
      </c>
    </row>
    <row r="41" spans="1:7" ht="24.95" customHeight="1" x14ac:dyDescent="0.2">
      <c r="A41" s="82" t="s">
        <v>11</v>
      </c>
      <c r="B41" s="22" t="s">
        <v>12</v>
      </c>
      <c r="C41" s="23">
        <v>0</v>
      </c>
      <c r="D41" s="23">
        <v>10000</v>
      </c>
      <c r="E41" s="24">
        <v>27500</v>
      </c>
      <c r="F41" s="23"/>
      <c r="G41" s="30">
        <f t="shared" si="0"/>
        <v>27500</v>
      </c>
    </row>
    <row r="42" spans="1:7" ht="24.95" customHeight="1" x14ac:dyDescent="0.2">
      <c r="A42" s="132" t="s">
        <v>56</v>
      </c>
      <c r="B42" s="133" t="s">
        <v>57</v>
      </c>
      <c r="C42" s="134">
        <v>0</v>
      </c>
      <c r="D42" s="134">
        <v>10000</v>
      </c>
      <c r="E42" s="135">
        <v>27500</v>
      </c>
      <c r="F42" s="134"/>
      <c r="G42" s="136">
        <f t="shared" si="0"/>
        <v>27500</v>
      </c>
    </row>
    <row r="43" spans="1:7" ht="24.95" customHeight="1" x14ac:dyDescent="0.2">
      <c r="A43" s="80" t="s">
        <v>91</v>
      </c>
      <c r="B43" s="61" t="s">
        <v>92</v>
      </c>
      <c r="C43" s="62">
        <v>413143.78</v>
      </c>
      <c r="D43" s="62">
        <v>1205500</v>
      </c>
      <c r="E43" s="63">
        <v>1000000</v>
      </c>
      <c r="F43" s="62"/>
      <c r="G43" s="81">
        <f t="shared" si="0"/>
        <v>1000000</v>
      </c>
    </row>
    <row r="44" spans="1:7" ht="24.95" customHeight="1" x14ac:dyDescent="0.2">
      <c r="A44" s="82" t="s">
        <v>11</v>
      </c>
      <c r="B44" s="22" t="s">
        <v>12</v>
      </c>
      <c r="C44" s="23">
        <v>408968.94</v>
      </c>
      <c r="D44" s="23">
        <v>1131000</v>
      </c>
      <c r="E44" s="24">
        <v>998700</v>
      </c>
      <c r="F44" s="23"/>
      <c r="G44" s="30">
        <f t="shared" si="0"/>
        <v>998700</v>
      </c>
    </row>
    <row r="45" spans="1:7" ht="24.95" customHeight="1" x14ac:dyDescent="0.2">
      <c r="A45" s="112" t="s">
        <v>54</v>
      </c>
      <c r="B45" s="113" t="s">
        <v>55</v>
      </c>
      <c r="C45" s="114">
        <v>47626.53</v>
      </c>
      <c r="D45" s="114">
        <v>76900</v>
      </c>
      <c r="E45" s="115">
        <v>73000</v>
      </c>
      <c r="F45" s="114"/>
      <c r="G45" s="116">
        <f t="shared" si="0"/>
        <v>73000</v>
      </c>
    </row>
    <row r="46" spans="1:7" ht="24.95" customHeight="1" x14ac:dyDescent="0.2">
      <c r="A46" s="127" t="s">
        <v>56</v>
      </c>
      <c r="B46" s="128" t="s">
        <v>57</v>
      </c>
      <c r="C46" s="129">
        <v>338835.28</v>
      </c>
      <c r="D46" s="129">
        <v>1054100</v>
      </c>
      <c r="E46" s="130">
        <v>917800</v>
      </c>
      <c r="F46" s="129"/>
      <c r="G46" s="131">
        <f t="shared" si="0"/>
        <v>917800</v>
      </c>
    </row>
    <row r="47" spans="1:7" ht="24.95" customHeight="1" x14ac:dyDescent="0.2">
      <c r="A47" s="122" t="s">
        <v>64</v>
      </c>
      <c r="B47" s="123" t="s">
        <v>65</v>
      </c>
      <c r="C47" s="124">
        <v>22507.13</v>
      </c>
      <c r="D47" s="124">
        <v>0</v>
      </c>
      <c r="E47" s="125">
        <v>7900</v>
      </c>
      <c r="F47" s="124"/>
      <c r="G47" s="126">
        <f t="shared" si="0"/>
        <v>7900</v>
      </c>
    </row>
    <row r="48" spans="1:7" ht="24.95" customHeight="1" x14ac:dyDescent="0.2">
      <c r="A48" s="82" t="s">
        <v>13</v>
      </c>
      <c r="B48" s="22" t="s">
        <v>14</v>
      </c>
      <c r="C48" s="23">
        <v>4174.84</v>
      </c>
      <c r="D48" s="23">
        <v>74500</v>
      </c>
      <c r="E48" s="24">
        <v>1300</v>
      </c>
      <c r="F48" s="23"/>
      <c r="G48" s="30">
        <f t="shared" si="0"/>
        <v>1300</v>
      </c>
    </row>
    <row r="49" spans="1:7" ht="24.95" customHeight="1" x14ac:dyDescent="0.2">
      <c r="A49" s="132" t="s">
        <v>68</v>
      </c>
      <c r="B49" s="133" t="s">
        <v>69</v>
      </c>
      <c r="C49" s="134">
        <v>4174.84</v>
      </c>
      <c r="D49" s="134">
        <v>74500</v>
      </c>
      <c r="E49" s="135">
        <v>1300</v>
      </c>
      <c r="F49" s="134"/>
      <c r="G49" s="136">
        <f t="shared" si="0"/>
        <v>1300</v>
      </c>
    </row>
    <row r="50" spans="1:7" ht="24.95" customHeight="1" x14ac:dyDescent="0.2">
      <c r="A50" s="80" t="s">
        <v>93</v>
      </c>
      <c r="B50" s="61" t="s">
        <v>94</v>
      </c>
      <c r="C50" s="62">
        <v>516.59</v>
      </c>
      <c r="D50" s="62">
        <v>0</v>
      </c>
      <c r="E50" s="63">
        <v>0</v>
      </c>
      <c r="F50" s="62"/>
      <c r="G50" s="81">
        <f t="shared" si="0"/>
        <v>0</v>
      </c>
    </row>
    <row r="51" spans="1:7" ht="24.95" customHeight="1" x14ac:dyDescent="0.2">
      <c r="A51" s="82" t="s">
        <v>11</v>
      </c>
      <c r="B51" s="22" t="s">
        <v>12</v>
      </c>
      <c r="C51" s="23">
        <v>516.59</v>
      </c>
      <c r="D51" s="23">
        <v>0</v>
      </c>
      <c r="E51" s="24">
        <v>0</v>
      </c>
      <c r="F51" s="23"/>
      <c r="G51" s="30">
        <f t="shared" si="0"/>
        <v>0</v>
      </c>
    </row>
    <row r="52" spans="1:7" ht="24.95" customHeight="1" x14ac:dyDescent="0.2">
      <c r="A52" s="132" t="s">
        <v>56</v>
      </c>
      <c r="B52" s="133" t="s">
        <v>57</v>
      </c>
      <c r="C52" s="134">
        <v>516.59</v>
      </c>
      <c r="D52" s="134">
        <v>0</v>
      </c>
      <c r="E52" s="135">
        <v>0</v>
      </c>
      <c r="F52" s="134"/>
      <c r="G52" s="136">
        <f t="shared" si="0"/>
        <v>0</v>
      </c>
    </row>
    <row r="53" spans="1:7" ht="24.95" customHeight="1" x14ac:dyDescent="0.2">
      <c r="A53" s="80" t="s">
        <v>95</v>
      </c>
      <c r="B53" s="61" t="s">
        <v>96</v>
      </c>
      <c r="C53" s="62">
        <v>1313.38</v>
      </c>
      <c r="D53" s="62">
        <v>116500</v>
      </c>
      <c r="E53" s="63">
        <v>102000</v>
      </c>
      <c r="F53" s="62"/>
      <c r="G53" s="81">
        <f t="shared" si="0"/>
        <v>102000</v>
      </c>
    </row>
    <row r="54" spans="1:7" ht="24.95" customHeight="1" x14ac:dyDescent="0.2">
      <c r="A54" s="82" t="s">
        <v>11</v>
      </c>
      <c r="B54" s="22" t="s">
        <v>12</v>
      </c>
      <c r="C54" s="23">
        <v>1313.38</v>
      </c>
      <c r="D54" s="23">
        <v>104000</v>
      </c>
      <c r="E54" s="24">
        <v>102000</v>
      </c>
      <c r="F54" s="23"/>
      <c r="G54" s="30">
        <f t="shared" si="0"/>
        <v>102000</v>
      </c>
    </row>
    <row r="55" spans="1:7" ht="24.95" customHeight="1" x14ac:dyDescent="0.2">
      <c r="A55" s="112" t="s">
        <v>54</v>
      </c>
      <c r="B55" s="113" t="s">
        <v>55</v>
      </c>
      <c r="C55" s="114">
        <v>0</v>
      </c>
      <c r="D55" s="114">
        <v>104000</v>
      </c>
      <c r="E55" s="115">
        <v>100000</v>
      </c>
      <c r="F55" s="114"/>
      <c r="G55" s="116">
        <f t="shared" si="0"/>
        <v>100000</v>
      </c>
    </row>
    <row r="56" spans="1:7" ht="24.95" customHeight="1" thickBot="1" x14ac:dyDescent="0.25">
      <c r="A56" s="137" t="s">
        <v>56</v>
      </c>
      <c r="B56" s="138" t="s">
        <v>57</v>
      </c>
      <c r="C56" s="139">
        <v>1313.38</v>
      </c>
      <c r="D56" s="139">
        <v>0</v>
      </c>
      <c r="E56" s="140">
        <v>2000</v>
      </c>
      <c r="F56" s="139"/>
      <c r="G56" s="141">
        <f t="shared" si="0"/>
        <v>2000</v>
      </c>
    </row>
    <row r="57" spans="1:7" ht="24.95" customHeight="1" thickBot="1" x14ac:dyDescent="0.25">
      <c r="A57" s="199"/>
      <c r="B57" s="200"/>
      <c r="C57" s="201"/>
      <c r="D57" s="201"/>
      <c r="E57" s="202"/>
      <c r="F57" s="201"/>
      <c r="G57" s="201"/>
    </row>
    <row r="58" spans="1:7" ht="24.95" customHeight="1" x14ac:dyDescent="0.2">
      <c r="A58" s="203" t="s">
        <v>13</v>
      </c>
      <c r="B58" s="204" t="s">
        <v>14</v>
      </c>
      <c r="C58" s="205">
        <v>0</v>
      </c>
      <c r="D58" s="205">
        <v>12500</v>
      </c>
      <c r="E58" s="206">
        <v>0</v>
      </c>
      <c r="F58" s="205"/>
      <c r="G58" s="207">
        <f t="shared" si="0"/>
        <v>0</v>
      </c>
    </row>
    <row r="59" spans="1:7" ht="24.95" customHeight="1" x14ac:dyDescent="0.2">
      <c r="A59" s="132" t="s">
        <v>68</v>
      </c>
      <c r="B59" s="133" t="s">
        <v>69</v>
      </c>
      <c r="C59" s="134">
        <v>0</v>
      </c>
      <c r="D59" s="134">
        <v>12500</v>
      </c>
      <c r="E59" s="135">
        <v>0</v>
      </c>
      <c r="F59" s="134"/>
      <c r="G59" s="136">
        <f t="shared" si="0"/>
        <v>0</v>
      </c>
    </row>
    <row r="60" spans="1:7" ht="24.95" customHeight="1" x14ac:dyDescent="0.2">
      <c r="A60" s="80" t="s">
        <v>97</v>
      </c>
      <c r="B60" s="61" t="s">
        <v>98</v>
      </c>
      <c r="C60" s="62">
        <v>52616.79</v>
      </c>
      <c r="D60" s="62">
        <v>0</v>
      </c>
      <c r="E60" s="63">
        <v>0</v>
      </c>
      <c r="F60" s="62"/>
      <c r="G60" s="81">
        <f t="shared" si="0"/>
        <v>0</v>
      </c>
    </row>
    <row r="61" spans="1:7" ht="24.95" customHeight="1" x14ac:dyDescent="0.2">
      <c r="A61" s="82" t="s">
        <v>11</v>
      </c>
      <c r="B61" s="22" t="s">
        <v>12</v>
      </c>
      <c r="C61" s="23">
        <v>52616.79</v>
      </c>
      <c r="D61" s="23">
        <v>0</v>
      </c>
      <c r="E61" s="24">
        <v>0</v>
      </c>
      <c r="F61" s="23"/>
      <c r="G61" s="30">
        <f t="shared" si="0"/>
        <v>0</v>
      </c>
    </row>
    <row r="62" spans="1:7" ht="24.95" customHeight="1" x14ac:dyDescent="0.2">
      <c r="A62" s="112" t="s">
        <v>54</v>
      </c>
      <c r="B62" s="113" t="s">
        <v>55</v>
      </c>
      <c r="C62" s="114">
        <v>49490.6</v>
      </c>
      <c r="D62" s="114">
        <v>0</v>
      </c>
      <c r="E62" s="115">
        <v>0</v>
      </c>
      <c r="F62" s="114"/>
      <c r="G62" s="116">
        <f t="shared" si="0"/>
        <v>0</v>
      </c>
    </row>
    <row r="63" spans="1:7" ht="24.95" customHeight="1" x14ac:dyDescent="0.2">
      <c r="A63" s="127" t="s">
        <v>56</v>
      </c>
      <c r="B63" s="128" t="s">
        <v>57</v>
      </c>
      <c r="C63" s="129">
        <v>3126.19</v>
      </c>
      <c r="D63" s="129">
        <v>0</v>
      </c>
      <c r="E63" s="130">
        <v>0</v>
      </c>
      <c r="F63" s="129"/>
      <c r="G63" s="131">
        <f t="shared" si="0"/>
        <v>0</v>
      </c>
    </row>
    <row r="64" spans="1:7" ht="24.95" hidden="1" customHeight="1" x14ac:dyDescent="0.2">
      <c r="A64" s="102" t="s">
        <v>60</v>
      </c>
      <c r="B64" s="103" t="s">
        <v>61</v>
      </c>
      <c r="C64" s="104">
        <v>0</v>
      </c>
      <c r="D64" s="104">
        <v>0</v>
      </c>
      <c r="E64" s="105">
        <v>0</v>
      </c>
      <c r="F64" s="104"/>
      <c r="G64" s="106">
        <f t="shared" si="0"/>
        <v>0</v>
      </c>
    </row>
    <row r="65" spans="1:7" ht="24.95" hidden="1" customHeight="1" x14ac:dyDescent="0.2">
      <c r="A65" s="82" t="s">
        <v>13</v>
      </c>
      <c r="B65" s="22" t="s">
        <v>14</v>
      </c>
      <c r="C65" s="23">
        <v>0</v>
      </c>
      <c r="D65" s="23">
        <v>0</v>
      </c>
      <c r="E65" s="24">
        <v>0</v>
      </c>
      <c r="F65" s="23"/>
      <c r="G65" s="30">
        <f t="shared" si="0"/>
        <v>0</v>
      </c>
    </row>
    <row r="66" spans="1:7" ht="24.95" hidden="1" customHeight="1" x14ac:dyDescent="0.2">
      <c r="A66" s="107" t="s">
        <v>66</v>
      </c>
      <c r="B66" s="108" t="s">
        <v>67</v>
      </c>
      <c r="C66" s="109">
        <v>0</v>
      </c>
      <c r="D66" s="109">
        <v>0</v>
      </c>
      <c r="E66" s="110">
        <v>0</v>
      </c>
      <c r="F66" s="109"/>
      <c r="G66" s="111">
        <f t="shared" si="0"/>
        <v>0</v>
      </c>
    </row>
    <row r="67" spans="1:7" ht="24.95" hidden="1" customHeight="1" x14ac:dyDescent="0.2">
      <c r="A67" s="102" t="s">
        <v>68</v>
      </c>
      <c r="B67" s="103" t="s">
        <v>69</v>
      </c>
      <c r="C67" s="104">
        <v>0</v>
      </c>
      <c r="D67" s="104">
        <v>0</v>
      </c>
      <c r="E67" s="105">
        <v>0</v>
      </c>
      <c r="F67" s="104"/>
      <c r="G67" s="106">
        <f t="shared" si="0"/>
        <v>0</v>
      </c>
    </row>
    <row r="68" spans="1:7" ht="24.95" customHeight="1" x14ac:dyDescent="0.2">
      <c r="A68" s="80" t="s">
        <v>101</v>
      </c>
      <c r="B68" s="61" t="s">
        <v>100</v>
      </c>
      <c r="C68" s="62">
        <v>111335.35</v>
      </c>
      <c r="D68" s="62">
        <v>144000</v>
      </c>
      <c r="E68" s="63">
        <v>100000</v>
      </c>
      <c r="F68" s="62"/>
      <c r="G68" s="81">
        <f t="shared" si="0"/>
        <v>100000</v>
      </c>
    </row>
    <row r="69" spans="1:7" ht="24.95" customHeight="1" x14ac:dyDescent="0.2">
      <c r="A69" s="82" t="s">
        <v>11</v>
      </c>
      <c r="B69" s="22" t="s">
        <v>12</v>
      </c>
      <c r="C69" s="23">
        <v>110485.35</v>
      </c>
      <c r="D69" s="23">
        <v>140000</v>
      </c>
      <c r="E69" s="24">
        <v>100000</v>
      </c>
      <c r="F69" s="23"/>
      <c r="G69" s="30">
        <f t="shared" si="0"/>
        <v>100000</v>
      </c>
    </row>
    <row r="70" spans="1:7" ht="24.95" customHeight="1" x14ac:dyDescent="0.2">
      <c r="A70" s="132" t="s">
        <v>56</v>
      </c>
      <c r="B70" s="133" t="s">
        <v>57</v>
      </c>
      <c r="C70" s="134">
        <v>110485.35</v>
      </c>
      <c r="D70" s="134">
        <v>140000</v>
      </c>
      <c r="E70" s="135">
        <v>100000</v>
      </c>
      <c r="F70" s="134"/>
      <c r="G70" s="136">
        <f t="shared" si="0"/>
        <v>100000</v>
      </c>
    </row>
    <row r="71" spans="1:7" ht="24.95" customHeight="1" x14ac:dyDescent="0.2">
      <c r="A71" s="82" t="s">
        <v>13</v>
      </c>
      <c r="B71" s="22" t="s">
        <v>14</v>
      </c>
      <c r="C71" s="23">
        <v>850</v>
      </c>
      <c r="D71" s="23">
        <v>4000</v>
      </c>
      <c r="E71" s="24">
        <v>0</v>
      </c>
      <c r="F71" s="23"/>
      <c r="G71" s="30">
        <f t="shared" si="0"/>
        <v>0</v>
      </c>
    </row>
    <row r="72" spans="1:7" ht="24.95" customHeight="1" x14ac:dyDescent="0.2">
      <c r="A72" s="132" t="s">
        <v>68</v>
      </c>
      <c r="B72" s="133" t="s">
        <v>69</v>
      </c>
      <c r="C72" s="134">
        <v>850</v>
      </c>
      <c r="D72" s="134">
        <v>4000</v>
      </c>
      <c r="E72" s="135">
        <v>0</v>
      </c>
      <c r="F72" s="134"/>
      <c r="G72" s="136">
        <f t="shared" si="0"/>
        <v>0</v>
      </c>
    </row>
    <row r="73" spans="1:7" ht="24.95" customHeight="1" x14ac:dyDescent="0.2">
      <c r="A73" s="80" t="s">
        <v>104</v>
      </c>
      <c r="B73" s="61" t="s">
        <v>103</v>
      </c>
      <c r="C73" s="62">
        <v>262.93</v>
      </c>
      <c r="D73" s="62">
        <v>1500</v>
      </c>
      <c r="E73" s="63">
        <v>500</v>
      </c>
      <c r="F73" s="62"/>
      <c r="G73" s="81">
        <f t="shared" si="0"/>
        <v>500</v>
      </c>
    </row>
    <row r="74" spans="1:7" ht="24.95" customHeight="1" x14ac:dyDescent="0.2">
      <c r="A74" s="82" t="s">
        <v>13</v>
      </c>
      <c r="B74" s="22" t="s">
        <v>14</v>
      </c>
      <c r="C74" s="23">
        <v>262.93</v>
      </c>
      <c r="D74" s="23">
        <v>1500</v>
      </c>
      <c r="E74" s="24">
        <v>500</v>
      </c>
      <c r="F74" s="23"/>
      <c r="G74" s="30">
        <f t="shared" si="0"/>
        <v>500</v>
      </c>
    </row>
    <row r="75" spans="1:7" ht="24.95" customHeight="1" x14ac:dyDescent="0.2">
      <c r="A75" s="132" t="s">
        <v>68</v>
      </c>
      <c r="B75" s="133" t="s">
        <v>69</v>
      </c>
      <c r="C75" s="134">
        <v>262.93</v>
      </c>
      <c r="D75" s="134">
        <v>1500</v>
      </c>
      <c r="E75" s="135">
        <v>500</v>
      </c>
      <c r="F75" s="134"/>
      <c r="G75" s="136">
        <f t="shared" ref="G75:G112" si="1">+E75+F75</f>
        <v>500</v>
      </c>
    </row>
    <row r="76" spans="1:7" ht="24.95" customHeight="1" x14ac:dyDescent="0.2">
      <c r="A76" s="78" t="s">
        <v>121</v>
      </c>
      <c r="B76" s="60" t="s">
        <v>135</v>
      </c>
      <c r="C76" s="58">
        <v>354818.13</v>
      </c>
      <c r="D76" s="58">
        <v>350700</v>
      </c>
      <c r="E76" s="58">
        <v>350890</v>
      </c>
      <c r="F76" s="58"/>
      <c r="G76" s="79">
        <f t="shared" si="1"/>
        <v>350890</v>
      </c>
    </row>
    <row r="77" spans="1:7" ht="24.95" customHeight="1" x14ac:dyDescent="0.2">
      <c r="A77" s="80" t="s">
        <v>77</v>
      </c>
      <c r="B77" s="61" t="s">
        <v>76</v>
      </c>
      <c r="C77" s="62">
        <v>0</v>
      </c>
      <c r="D77" s="62">
        <v>50700</v>
      </c>
      <c r="E77" s="63">
        <v>0</v>
      </c>
      <c r="F77" s="62"/>
      <c r="G77" s="81">
        <f t="shared" si="1"/>
        <v>0</v>
      </c>
    </row>
    <row r="78" spans="1:7" ht="24.95" customHeight="1" x14ac:dyDescent="0.2">
      <c r="A78" s="82" t="s">
        <v>13</v>
      </c>
      <c r="B78" s="22" t="s">
        <v>14</v>
      </c>
      <c r="C78" s="23">
        <v>0</v>
      </c>
      <c r="D78" s="23">
        <v>50700</v>
      </c>
      <c r="E78" s="24">
        <v>0</v>
      </c>
      <c r="F78" s="23"/>
      <c r="G78" s="30">
        <f t="shared" si="1"/>
        <v>0</v>
      </c>
    </row>
    <row r="79" spans="1:7" ht="24.95" customHeight="1" x14ac:dyDescent="0.2">
      <c r="A79" s="132" t="s">
        <v>68</v>
      </c>
      <c r="B79" s="133" t="s">
        <v>69</v>
      </c>
      <c r="C79" s="134">
        <v>0</v>
      </c>
      <c r="D79" s="134">
        <v>50700</v>
      </c>
      <c r="E79" s="135">
        <v>0</v>
      </c>
      <c r="F79" s="134"/>
      <c r="G79" s="136">
        <f t="shared" si="1"/>
        <v>0</v>
      </c>
    </row>
    <row r="80" spans="1:7" ht="24.95" customHeight="1" x14ac:dyDescent="0.2">
      <c r="A80" s="80" t="s">
        <v>78</v>
      </c>
      <c r="B80" s="61" t="s">
        <v>79</v>
      </c>
      <c r="C80" s="62">
        <v>354818.13</v>
      </c>
      <c r="D80" s="62">
        <v>300000</v>
      </c>
      <c r="E80" s="63">
        <v>350890</v>
      </c>
      <c r="F80" s="62"/>
      <c r="G80" s="81">
        <f t="shared" si="1"/>
        <v>350890</v>
      </c>
    </row>
    <row r="81" spans="1:7" ht="24.95" customHeight="1" x14ac:dyDescent="0.2">
      <c r="A81" s="82" t="s">
        <v>11</v>
      </c>
      <c r="B81" s="22" t="s">
        <v>12</v>
      </c>
      <c r="C81" s="23">
        <v>88091.43</v>
      </c>
      <c r="D81" s="23">
        <v>102910</v>
      </c>
      <c r="E81" s="24">
        <v>146890</v>
      </c>
      <c r="F81" s="23"/>
      <c r="G81" s="30">
        <f t="shared" si="1"/>
        <v>146890</v>
      </c>
    </row>
    <row r="82" spans="1:7" ht="24.95" customHeight="1" x14ac:dyDescent="0.2">
      <c r="A82" s="132" t="s">
        <v>56</v>
      </c>
      <c r="B82" s="133" t="s">
        <v>57</v>
      </c>
      <c r="C82" s="134">
        <v>88091.43</v>
      </c>
      <c r="D82" s="134">
        <v>102910</v>
      </c>
      <c r="E82" s="135">
        <v>146890</v>
      </c>
      <c r="F82" s="134"/>
      <c r="G82" s="136">
        <f t="shared" si="1"/>
        <v>146890</v>
      </c>
    </row>
    <row r="83" spans="1:7" ht="24.95" customHeight="1" x14ac:dyDescent="0.2">
      <c r="A83" s="82" t="s">
        <v>13</v>
      </c>
      <c r="B83" s="22" t="s">
        <v>14</v>
      </c>
      <c r="C83" s="23">
        <v>266726.7</v>
      </c>
      <c r="D83" s="23">
        <v>197090</v>
      </c>
      <c r="E83" s="24">
        <v>204000</v>
      </c>
      <c r="F83" s="23"/>
      <c r="G83" s="30">
        <f t="shared" si="1"/>
        <v>204000</v>
      </c>
    </row>
    <row r="84" spans="1:7" ht="24.95" customHeight="1" x14ac:dyDescent="0.2">
      <c r="A84" s="112" t="s">
        <v>66</v>
      </c>
      <c r="B84" s="113" t="s">
        <v>67</v>
      </c>
      <c r="C84" s="114">
        <v>0</v>
      </c>
      <c r="D84" s="114">
        <v>5350</v>
      </c>
      <c r="E84" s="115">
        <v>0</v>
      </c>
      <c r="F84" s="114"/>
      <c r="G84" s="116">
        <f t="shared" si="1"/>
        <v>0</v>
      </c>
    </row>
    <row r="85" spans="1:7" ht="24.95" customHeight="1" x14ac:dyDescent="0.2">
      <c r="A85" s="127" t="s">
        <v>68</v>
      </c>
      <c r="B85" s="128" t="s">
        <v>69</v>
      </c>
      <c r="C85" s="129">
        <v>266726.7</v>
      </c>
      <c r="D85" s="129">
        <v>191740</v>
      </c>
      <c r="E85" s="130">
        <v>192800</v>
      </c>
      <c r="F85" s="129"/>
      <c r="G85" s="131">
        <f t="shared" si="1"/>
        <v>192800</v>
      </c>
    </row>
    <row r="86" spans="1:7" ht="24.95" customHeight="1" thickBot="1" x14ac:dyDescent="0.25">
      <c r="A86" s="137" t="s">
        <v>70</v>
      </c>
      <c r="B86" s="138" t="s">
        <v>71</v>
      </c>
      <c r="C86" s="139">
        <v>0</v>
      </c>
      <c r="D86" s="139">
        <v>0</v>
      </c>
      <c r="E86" s="140">
        <v>11200</v>
      </c>
      <c r="F86" s="139"/>
      <c r="G86" s="141">
        <f t="shared" si="1"/>
        <v>11200</v>
      </c>
    </row>
    <row r="87" spans="1:7" ht="24.95" customHeight="1" thickBot="1" x14ac:dyDescent="0.25">
      <c r="A87" s="97" t="s">
        <v>122</v>
      </c>
      <c r="B87" s="98" t="s">
        <v>136</v>
      </c>
      <c r="C87" s="99">
        <v>89569.77</v>
      </c>
      <c r="D87" s="100">
        <v>19900</v>
      </c>
      <c r="E87" s="100">
        <v>84900</v>
      </c>
      <c r="F87" s="100"/>
      <c r="G87" s="101">
        <f t="shared" si="1"/>
        <v>84900</v>
      </c>
    </row>
    <row r="88" spans="1:7" ht="24.95" customHeight="1" thickTop="1" x14ac:dyDescent="0.2">
      <c r="A88" s="86" t="s">
        <v>123</v>
      </c>
      <c r="B88" s="96" t="s">
        <v>137</v>
      </c>
      <c r="C88" s="88">
        <v>19900</v>
      </c>
      <c r="D88" s="88">
        <v>19900</v>
      </c>
      <c r="E88" s="89">
        <v>19900</v>
      </c>
      <c r="F88" s="88"/>
      <c r="G88" s="90">
        <f t="shared" si="1"/>
        <v>19900</v>
      </c>
    </row>
    <row r="89" spans="1:7" ht="24.95" customHeight="1" x14ac:dyDescent="0.2">
      <c r="A89" s="80" t="s">
        <v>77</v>
      </c>
      <c r="B89" s="61" t="s">
        <v>76</v>
      </c>
      <c r="C89" s="62">
        <v>19900</v>
      </c>
      <c r="D89" s="62">
        <v>19900</v>
      </c>
      <c r="E89" s="63">
        <v>19900</v>
      </c>
      <c r="F89" s="62"/>
      <c r="G89" s="81">
        <f t="shared" si="1"/>
        <v>19900</v>
      </c>
    </row>
    <row r="90" spans="1:7" ht="24.95" customHeight="1" x14ac:dyDescent="0.2">
      <c r="A90" s="82" t="s">
        <v>11</v>
      </c>
      <c r="B90" s="22" t="s">
        <v>12</v>
      </c>
      <c r="C90" s="23">
        <v>19900</v>
      </c>
      <c r="D90" s="23">
        <v>19900</v>
      </c>
      <c r="E90" s="24">
        <v>19900</v>
      </c>
      <c r="F90" s="23"/>
      <c r="G90" s="30">
        <f t="shared" si="1"/>
        <v>19900</v>
      </c>
    </row>
    <row r="91" spans="1:7" ht="24.95" customHeight="1" x14ac:dyDescent="0.2">
      <c r="A91" s="132" t="s">
        <v>56</v>
      </c>
      <c r="B91" s="133" t="s">
        <v>57</v>
      </c>
      <c r="C91" s="134">
        <v>19900</v>
      </c>
      <c r="D91" s="134">
        <v>19900</v>
      </c>
      <c r="E91" s="135">
        <v>19900</v>
      </c>
      <c r="F91" s="134"/>
      <c r="G91" s="136">
        <f t="shared" si="1"/>
        <v>19900</v>
      </c>
    </row>
    <row r="92" spans="1:7" ht="24.95" customHeight="1" x14ac:dyDescent="0.2">
      <c r="A92" s="78" t="s">
        <v>124</v>
      </c>
      <c r="B92" s="57" t="s">
        <v>138</v>
      </c>
      <c r="C92" s="58">
        <v>69669.77</v>
      </c>
      <c r="D92" s="58">
        <v>0</v>
      </c>
      <c r="E92" s="59">
        <v>0</v>
      </c>
      <c r="F92" s="58"/>
      <c r="G92" s="79">
        <f t="shared" si="1"/>
        <v>0</v>
      </c>
    </row>
    <row r="93" spans="1:7" ht="24.95" customHeight="1" x14ac:dyDescent="0.2">
      <c r="A93" s="80" t="s">
        <v>89</v>
      </c>
      <c r="B93" s="61" t="s">
        <v>90</v>
      </c>
      <c r="C93" s="62">
        <v>30631.119999999999</v>
      </c>
      <c r="D93" s="62">
        <v>0</v>
      </c>
      <c r="E93" s="63">
        <v>0</v>
      </c>
      <c r="F93" s="62"/>
      <c r="G93" s="81">
        <f t="shared" si="1"/>
        <v>0</v>
      </c>
    </row>
    <row r="94" spans="1:7" ht="24.95" customHeight="1" x14ac:dyDescent="0.2">
      <c r="A94" s="82" t="s">
        <v>11</v>
      </c>
      <c r="B94" s="22" t="s">
        <v>12</v>
      </c>
      <c r="C94" s="23">
        <v>26207.37</v>
      </c>
      <c r="D94" s="23">
        <v>0</v>
      </c>
      <c r="E94" s="24">
        <v>0</v>
      </c>
      <c r="F94" s="23"/>
      <c r="G94" s="30">
        <f t="shared" si="1"/>
        <v>0</v>
      </c>
    </row>
    <row r="95" spans="1:7" ht="24.95" customHeight="1" x14ac:dyDescent="0.2">
      <c r="A95" s="132" t="s">
        <v>56</v>
      </c>
      <c r="B95" s="133" t="s">
        <v>57</v>
      </c>
      <c r="C95" s="134">
        <v>26207.37</v>
      </c>
      <c r="D95" s="134">
        <v>0</v>
      </c>
      <c r="E95" s="135">
        <v>0</v>
      </c>
      <c r="F95" s="134"/>
      <c r="G95" s="136">
        <f t="shared" si="1"/>
        <v>0</v>
      </c>
    </row>
    <row r="96" spans="1:7" ht="24.95" customHeight="1" x14ac:dyDescent="0.2">
      <c r="A96" s="82" t="s">
        <v>13</v>
      </c>
      <c r="B96" s="22" t="s">
        <v>14</v>
      </c>
      <c r="C96" s="23">
        <v>4423.75</v>
      </c>
      <c r="D96" s="23">
        <v>0</v>
      </c>
      <c r="E96" s="24">
        <v>0</v>
      </c>
      <c r="F96" s="23"/>
      <c r="G96" s="30">
        <f t="shared" si="1"/>
        <v>0</v>
      </c>
    </row>
    <row r="97" spans="1:7" ht="24.95" customHeight="1" x14ac:dyDescent="0.2">
      <c r="A97" s="132" t="s">
        <v>68</v>
      </c>
      <c r="B97" s="133" t="s">
        <v>69</v>
      </c>
      <c r="C97" s="134">
        <v>4423.75</v>
      </c>
      <c r="D97" s="134">
        <v>0</v>
      </c>
      <c r="E97" s="135">
        <v>0</v>
      </c>
      <c r="F97" s="134"/>
      <c r="G97" s="136">
        <f t="shared" si="1"/>
        <v>0</v>
      </c>
    </row>
    <row r="98" spans="1:7" ht="24.95" customHeight="1" x14ac:dyDescent="0.2">
      <c r="A98" s="80" t="s">
        <v>95</v>
      </c>
      <c r="B98" s="61" t="s">
        <v>96</v>
      </c>
      <c r="C98" s="62">
        <v>39038.65</v>
      </c>
      <c r="D98" s="62">
        <v>0</v>
      </c>
      <c r="E98" s="63">
        <v>0</v>
      </c>
      <c r="F98" s="62"/>
      <c r="G98" s="81">
        <f t="shared" si="1"/>
        <v>0</v>
      </c>
    </row>
    <row r="99" spans="1:7" ht="24.95" customHeight="1" x14ac:dyDescent="0.2">
      <c r="A99" s="82" t="s">
        <v>11</v>
      </c>
      <c r="B99" s="22" t="s">
        <v>12</v>
      </c>
      <c r="C99" s="23">
        <v>39038.65</v>
      </c>
      <c r="D99" s="23">
        <v>0</v>
      </c>
      <c r="E99" s="24">
        <v>0</v>
      </c>
      <c r="F99" s="23"/>
      <c r="G99" s="30">
        <f t="shared" si="1"/>
        <v>0</v>
      </c>
    </row>
    <row r="100" spans="1:7" ht="24.95" customHeight="1" x14ac:dyDescent="0.2">
      <c r="A100" s="112" t="s">
        <v>54</v>
      </c>
      <c r="B100" s="113" t="s">
        <v>55</v>
      </c>
      <c r="C100" s="114">
        <v>37694.32</v>
      </c>
      <c r="D100" s="114">
        <v>0</v>
      </c>
      <c r="E100" s="115">
        <v>0</v>
      </c>
      <c r="F100" s="114"/>
      <c r="G100" s="116">
        <f t="shared" si="1"/>
        <v>0</v>
      </c>
    </row>
    <row r="101" spans="1:7" ht="24.95" customHeight="1" x14ac:dyDescent="0.2">
      <c r="A101" s="122" t="s">
        <v>56</v>
      </c>
      <c r="B101" s="123" t="s">
        <v>57</v>
      </c>
      <c r="C101" s="124">
        <v>1344.33</v>
      </c>
      <c r="D101" s="124">
        <v>0</v>
      </c>
      <c r="E101" s="125">
        <v>0</v>
      </c>
      <c r="F101" s="124"/>
      <c r="G101" s="126">
        <f t="shared" si="1"/>
        <v>0</v>
      </c>
    </row>
    <row r="102" spans="1:7" ht="24.95" hidden="1" customHeight="1" x14ac:dyDescent="0.2">
      <c r="A102" s="84" t="s">
        <v>125</v>
      </c>
      <c r="B102" s="50" t="s">
        <v>139</v>
      </c>
      <c r="C102" s="45">
        <v>0</v>
      </c>
      <c r="D102" s="45">
        <v>0</v>
      </c>
      <c r="E102" s="46">
        <v>0</v>
      </c>
      <c r="F102" s="45"/>
      <c r="G102" s="85">
        <f t="shared" si="1"/>
        <v>0</v>
      </c>
    </row>
    <row r="103" spans="1:7" ht="24.95" hidden="1" customHeight="1" x14ac:dyDescent="0.2">
      <c r="A103" s="82" t="s">
        <v>97</v>
      </c>
      <c r="B103" s="22" t="s">
        <v>98</v>
      </c>
      <c r="C103" s="23">
        <v>0</v>
      </c>
      <c r="D103" s="23">
        <v>0</v>
      </c>
      <c r="E103" s="24">
        <v>0</v>
      </c>
      <c r="F103" s="23"/>
      <c r="G103" s="30">
        <f t="shared" si="1"/>
        <v>0</v>
      </c>
    </row>
    <row r="104" spans="1:7" ht="24.95" hidden="1" customHeight="1" x14ac:dyDescent="0.2">
      <c r="A104" s="82" t="s">
        <v>11</v>
      </c>
      <c r="B104" s="22" t="s">
        <v>12</v>
      </c>
      <c r="C104" s="23">
        <v>0</v>
      </c>
      <c r="D104" s="23">
        <v>0</v>
      </c>
      <c r="E104" s="24">
        <v>0</v>
      </c>
      <c r="F104" s="23"/>
      <c r="G104" s="30">
        <f t="shared" si="1"/>
        <v>0</v>
      </c>
    </row>
    <row r="105" spans="1:7" ht="24.95" hidden="1" customHeight="1" x14ac:dyDescent="0.2">
      <c r="A105" s="83" t="s">
        <v>56</v>
      </c>
      <c r="B105" s="22" t="s">
        <v>57</v>
      </c>
      <c r="C105" s="23">
        <v>0</v>
      </c>
      <c r="D105" s="23">
        <v>0</v>
      </c>
      <c r="E105" s="24">
        <v>0</v>
      </c>
      <c r="F105" s="23"/>
      <c r="G105" s="30">
        <f t="shared" si="1"/>
        <v>0</v>
      </c>
    </row>
    <row r="106" spans="1:7" ht="24.95" customHeight="1" x14ac:dyDescent="0.2">
      <c r="A106" s="78" t="s">
        <v>126</v>
      </c>
      <c r="B106" s="57" t="s">
        <v>140</v>
      </c>
      <c r="C106" s="58">
        <v>0</v>
      </c>
      <c r="D106" s="58">
        <v>0</v>
      </c>
      <c r="E106" s="59">
        <v>65000</v>
      </c>
      <c r="F106" s="58"/>
      <c r="G106" s="79">
        <f t="shared" si="1"/>
        <v>65000</v>
      </c>
    </row>
    <row r="107" spans="1:7" ht="24.95" customHeight="1" x14ac:dyDescent="0.2">
      <c r="A107" s="80" t="s">
        <v>77</v>
      </c>
      <c r="B107" s="61" t="s">
        <v>76</v>
      </c>
      <c r="C107" s="62">
        <v>0</v>
      </c>
      <c r="D107" s="62">
        <v>0</v>
      </c>
      <c r="E107" s="63">
        <v>65000</v>
      </c>
      <c r="F107" s="62"/>
      <c r="G107" s="81">
        <f t="shared" si="1"/>
        <v>65000</v>
      </c>
    </row>
    <row r="108" spans="1:7" ht="24.95" customHeight="1" x14ac:dyDescent="0.2">
      <c r="A108" s="82" t="s">
        <v>11</v>
      </c>
      <c r="B108" s="22" t="s">
        <v>12</v>
      </c>
      <c r="C108" s="23">
        <v>0</v>
      </c>
      <c r="D108" s="23">
        <v>0</v>
      </c>
      <c r="E108" s="24">
        <v>50000</v>
      </c>
      <c r="F108" s="23"/>
      <c r="G108" s="30">
        <f t="shared" si="1"/>
        <v>50000</v>
      </c>
    </row>
    <row r="109" spans="1:7" ht="24.95" customHeight="1" x14ac:dyDescent="0.2">
      <c r="A109" s="112" t="s">
        <v>54</v>
      </c>
      <c r="B109" s="113" t="s">
        <v>55</v>
      </c>
      <c r="C109" s="114">
        <v>0</v>
      </c>
      <c r="D109" s="114">
        <v>0</v>
      </c>
      <c r="E109" s="115">
        <v>26000</v>
      </c>
      <c r="F109" s="114"/>
      <c r="G109" s="116">
        <f t="shared" si="1"/>
        <v>26000</v>
      </c>
    </row>
    <row r="110" spans="1:7" ht="24.95" customHeight="1" x14ac:dyDescent="0.2">
      <c r="A110" s="122" t="s">
        <v>56</v>
      </c>
      <c r="B110" s="123" t="s">
        <v>57</v>
      </c>
      <c r="C110" s="124">
        <v>0</v>
      </c>
      <c r="D110" s="124">
        <v>0</v>
      </c>
      <c r="E110" s="125">
        <v>24000</v>
      </c>
      <c r="F110" s="124"/>
      <c r="G110" s="126">
        <f t="shared" si="1"/>
        <v>24000</v>
      </c>
    </row>
    <row r="111" spans="1:7" ht="24.95" customHeight="1" x14ac:dyDescent="0.2">
      <c r="A111" s="82" t="s">
        <v>13</v>
      </c>
      <c r="B111" s="22" t="s">
        <v>14</v>
      </c>
      <c r="C111" s="23">
        <v>0</v>
      </c>
      <c r="D111" s="23">
        <v>0</v>
      </c>
      <c r="E111" s="24">
        <v>15000</v>
      </c>
      <c r="F111" s="23"/>
      <c r="G111" s="30">
        <f t="shared" si="1"/>
        <v>15000</v>
      </c>
    </row>
    <row r="112" spans="1:7" ht="24.95" customHeight="1" thickBot="1" x14ac:dyDescent="0.25">
      <c r="A112" s="142" t="s">
        <v>68</v>
      </c>
      <c r="B112" s="143" t="s">
        <v>69</v>
      </c>
      <c r="C112" s="144">
        <v>0</v>
      </c>
      <c r="D112" s="144">
        <v>0</v>
      </c>
      <c r="E112" s="145">
        <v>15000</v>
      </c>
      <c r="F112" s="144"/>
      <c r="G112" s="146">
        <f t="shared" si="1"/>
        <v>15000</v>
      </c>
    </row>
    <row r="114" spans="6:6" ht="15.75" x14ac:dyDescent="0.2">
      <c r="F114" s="197" t="s">
        <v>146</v>
      </c>
    </row>
    <row r="115" spans="6:6" ht="15.75" x14ac:dyDescent="0.2">
      <c r="F115" s="197" t="s">
        <v>147</v>
      </c>
    </row>
  </sheetData>
  <mergeCells count="2">
    <mergeCell ref="A6:G6"/>
    <mergeCell ref="A4:G4"/>
  </mergeCells>
  <pageMargins left="0.70866141732283472" right="3.937007874015748E-2" top="0.47244094488188981" bottom="0.47244094488188981" header="3.937007874015748E-2" footer="3.937007874015748E-2"/>
  <pageSetup paperSize="9" scale="64" fitToHeight="2" orientation="portrait" horizontalDpi="0" verticalDpi="0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1. Sažetak</vt:lpstr>
      <vt:lpstr>2-1. P i R prema ekon. klas.</vt:lpstr>
      <vt:lpstr>2-2. P i R prema izv. fin.</vt:lpstr>
      <vt:lpstr>3. Rashodi prema funk. klasif.</vt:lpstr>
      <vt:lpstr>4. Račun financiranja</vt:lpstr>
      <vt:lpstr>5. Posebni dio</vt:lpstr>
      <vt:lpstr>'1. Sažetak'!Print_Area</vt:lpstr>
      <vt:lpstr>'2-1. P i R prema ekon. klas.'!Print_Area</vt:lpstr>
      <vt:lpstr>'2-2. P i R prema izv. fin.'!Print_Area</vt:lpstr>
      <vt:lpstr>'3. Rashodi prema funk. klasif.'!Print_Area</vt:lpstr>
      <vt:lpstr>'4. Račun financiranja'!Print_Area</vt:lpstr>
      <vt:lpstr>'5. Posebni dio'!Print_Area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Hučić</dc:creator>
  <cp:lastModifiedBy>Petra Hučić</cp:lastModifiedBy>
  <cp:lastPrinted>2025-04-25T08:14:17Z</cp:lastPrinted>
  <dcterms:created xsi:type="dcterms:W3CDTF">2024-11-12T08:59:53Z</dcterms:created>
  <dcterms:modified xsi:type="dcterms:W3CDTF">2025-04-25T08:14:49Z</dcterms:modified>
</cp:coreProperties>
</file>